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31" activeTab="35"/>
  </bookViews>
  <sheets>
    <sheet name="ENERO-2010" sheetId="1" r:id="rId1"/>
    <sheet name="FEBRERO-2010" sheetId="2" r:id="rId2"/>
    <sheet name="MARZO-2010" sheetId="3" r:id="rId3"/>
    <sheet name="ABRIL-2010" sheetId="4" r:id="rId4"/>
    <sheet name="MAYO-2010" sheetId="5" r:id="rId5"/>
    <sheet name="JUNIO-2010" sheetId="6" r:id="rId6"/>
    <sheet name="JULIO-2010" sheetId="7" r:id="rId7"/>
    <sheet name="AGOSTO-2010" sheetId="8" r:id="rId8"/>
    <sheet name="SEPTIEMBRE-2010" sheetId="9" r:id="rId9"/>
    <sheet name="OCTUBRE-2010" sheetId="10" r:id="rId10"/>
    <sheet name="NOVIEMBRE-2010" sheetId="11" r:id="rId11"/>
    <sheet name="DICIEMBRE-2010" sheetId="12" r:id="rId12"/>
    <sheet name="ENERO-2011" sheetId="13" r:id="rId13"/>
    <sheet name="FEBRERO-2011" sheetId="14" r:id="rId14"/>
    <sheet name="MARZO-2011" sheetId="15" r:id="rId15"/>
    <sheet name="ABRIL-2011" sheetId="16" r:id="rId16"/>
    <sheet name="MAYO-2011" sheetId="17" r:id="rId17"/>
    <sheet name="JUNIO-2011" sheetId="18" r:id="rId18"/>
    <sheet name="JULIO-2011" sheetId="19" r:id="rId19"/>
    <sheet name="AGOSTO-2011" sheetId="20" r:id="rId20"/>
    <sheet name="SEPTIEMBRE-2011" sheetId="21" r:id="rId21"/>
    <sheet name="OCTUBRE-2011" sheetId="22" r:id="rId22"/>
    <sheet name="NOVIEMBRE-2011" sheetId="23" r:id="rId23"/>
    <sheet name="DICIEMBRE-2011" sheetId="24" r:id="rId24"/>
    <sheet name="ENERO-2012" sheetId="25" r:id="rId25"/>
    <sheet name="FEBRERO-2012" sheetId="26" r:id="rId26"/>
    <sheet name="MARZO-2012" sheetId="27" r:id="rId27"/>
    <sheet name="ABRIL-2012" sheetId="28" r:id="rId28"/>
    <sheet name="MAYO-2012" sheetId="29" r:id="rId29"/>
    <sheet name="JUNIO-2012" sheetId="30" r:id="rId30"/>
    <sheet name="JULIO-2012" sheetId="31" r:id="rId31"/>
    <sheet name="AGOSTO-2012" sheetId="32" r:id="rId32"/>
    <sheet name="SEPTIEMBRE-2012" sheetId="33" r:id="rId33"/>
    <sheet name="OCTUBRE-2012" sheetId="34" r:id="rId34"/>
    <sheet name="NOVIEMBRE-2012" sheetId="35" r:id="rId35"/>
    <sheet name="DICIEMBRE-2012" sheetId="36" r:id="rId36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/>
  <calcPr fullCalcOnLoad="1"/>
</workbook>
</file>

<file path=xl/sharedStrings.xml><?xml version="1.0" encoding="utf-8"?>
<sst xmlns="http://schemas.openxmlformats.org/spreadsheetml/2006/main" count="1605" uniqueCount="90">
  <si>
    <t>REPUBLICA DEL ECUADOR</t>
  </si>
  <si>
    <t>SUPERINTENDENCIA DE BANCOS Y SEGUROS</t>
  </si>
  <si>
    <t>ESTADO DE PERDIDAS Y GANANCIAS</t>
  </si>
  <si>
    <t>CONSOLIDADO Y CONDENSADO</t>
  </si>
  <si>
    <t>EN DOLARES DE LOS ESTADOS UNIDOS DE AMERICA</t>
  </si>
  <si>
    <t>ENTIDAD</t>
  </si>
  <si>
    <t>INTERDIN S.A.</t>
  </si>
  <si>
    <t>CODIGO OFICINA            3650</t>
  </si>
  <si>
    <t xml:space="preserve">OFICINA EN </t>
  </si>
  <si>
    <t>QUITO</t>
  </si>
  <si>
    <t>DESCRICPION</t>
  </si>
  <si>
    <t>PARCIAL</t>
  </si>
  <si>
    <t>TOTAL</t>
  </si>
  <si>
    <t>INGRESOS FINANCIEROS</t>
  </si>
  <si>
    <t>INTERESES Y DESCUENTOS GANADOS</t>
  </si>
  <si>
    <t>COMISIONES GANADAS</t>
  </si>
  <si>
    <t>INGRESOS POR SERVICIOS</t>
  </si>
  <si>
    <t>EGRESOS FINANCIEROS</t>
  </si>
  <si>
    <t>INTERESES CAUSADOS</t>
  </si>
  <si>
    <t>COMISIONES CAUSADAS</t>
  </si>
  <si>
    <t>MARGEN BRUTO FINANCIERO</t>
  </si>
  <si>
    <t>OTROS INGRESOS Y GASTOS OPERACIONALES</t>
  </si>
  <si>
    <t>INGRESOS OPERACIONALES</t>
  </si>
  <si>
    <t>UTILIDADES FINANCIERAS</t>
  </si>
  <si>
    <t>OTROS INGRESOS OPERACIONALES</t>
  </si>
  <si>
    <t>EGRESOS OPERACIONALES</t>
  </si>
  <si>
    <t>PERDIDAS FINANCIERAS</t>
  </si>
  <si>
    <t>GASTOS DE OPERACIÓN</t>
  </si>
  <si>
    <t>OTRAS PERDIDAS OPERACIONALES</t>
  </si>
  <si>
    <t>MARGEN OPERACIONAL ANTES DE PROVISIONES</t>
  </si>
  <si>
    <t>PROVISION, DEPRECIACION, AMORTIZACION</t>
  </si>
  <si>
    <t>PROVISIONES</t>
  </si>
  <si>
    <t>DEPRECIACIONES</t>
  </si>
  <si>
    <t>AMORTIZACIONES</t>
  </si>
  <si>
    <t>MARGEN OPERACIONAL NETO</t>
  </si>
  <si>
    <t>INGRESOS Y GASTOS NO OPERACIONALES</t>
  </si>
  <si>
    <t>OTROS INGRESOS</t>
  </si>
  <si>
    <t>OTROS GASTOS Y PERDIDAS</t>
  </si>
  <si>
    <t>IMPUESTOS Y PARTICIPACIÓN A EMPLEADOS</t>
  </si>
  <si>
    <t>RESULTADOS DEL EJERCICIO</t>
  </si>
  <si>
    <t xml:space="preserve">      MONICA CARRION T.                                    VICTOR TERAN                                                                MARIO KAROLYS S.</t>
  </si>
  <si>
    <t>GERENTE GENERAL                                            AUDITOR                                                                          CONTADOR</t>
  </si>
  <si>
    <t xml:space="preserve">                                                                                                                                                                           REG 15241</t>
  </si>
  <si>
    <t>AÑO   2010    MES  MARZO    DIA    31</t>
  </si>
  <si>
    <t>AÑO   2010    MES  FEBRERO    DIA    28</t>
  </si>
  <si>
    <t>AÑO   2010    MES  ENERO    DIA    31</t>
  </si>
  <si>
    <t>AÑO   2010    MES  ABRIL    DIA    30</t>
  </si>
  <si>
    <t>AÑO   2010    MES  MAYO    DIA    31</t>
  </si>
  <si>
    <t>AÑO   2010    MES  JUNIO    DIA    30</t>
  </si>
  <si>
    <t>AÑO   2010    MES  JULIO    DIA    31</t>
  </si>
  <si>
    <t xml:space="preserve">      MONICA CARRION T.                                    ELIZABETH CACERES                                                                MARIO KAROLYS S.</t>
  </si>
  <si>
    <t xml:space="preserve">                                                                                                                                                                                 REG 15241</t>
  </si>
  <si>
    <t xml:space="preserve">    GERENTE GENERAL                                       AUDITORA  INTERNA                                                                       CONTADOR  </t>
  </si>
  <si>
    <t>AÑO   2010    MES  AGOSTO   DIA    31</t>
  </si>
  <si>
    <t>AÑO   2010    MES  SEPTIEMBRE   DIA    30</t>
  </si>
  <si>
    <t>AÑO   2010    MES  OCTUBRE DIA    31</t>
  </si>
  <si>
    <t>AÑO   2010    MES  NOVIEMBRE DIA    30</t>
  </si>
  <si>
    <t>AÑO   2010    MES  DICIEMBRE     DIA    31</t>
  </si>
  <si>
    <t>AÑO   2011    MES  ENERO     DIA    31</t>
  </si>
  <si>
    <t>AÑO   2011    MES  FEBRERO     DIA    28</t>
  </si>
  <si>
    <t>AÑO   2011    MES  MARZO     DIA    31</t>
  </si>
  <si>
    <t>CODIGO</t>
  </si>
  <si>
    <t>45-4505-4506</t>
  </si>
  <si>
    <t xml:space="preserve">      MONICA CARRION T.                                                                                                                                            MARIO KAROLYS S.</t>
  </si>
  <si>
    <t xml:space="preserve">      GERENTE GENERAL                                            AUDITORA  INTERNA                                                                       CONTADOR</t>
  </si>
  <si>
    <t xml:space="preserve">                                                                                                                                                                                          REG 15241</t>
  </si>
  <si>
    <t xml:space="preserve">       GERENTE GENERAL                                            AUDITORA  INTERNA                                                                       CONTADOR</t>
  </si>
  <si>
    <t xml:space="preserve">                                                                                                                                                                                           REG 15241</t>
  </si>
  <si>
    <t xml:space="preserve">                                                                                                                                   REG 15241</t>
  </si>
  <si>
    <t>MONICA CARRION T.                          JORGE COBA M.                                  MARIO KAROLYS S.</t>
  </si>
  <si>
    <t>GERENTE GENERAL                         AUDITOR  INTERNO                                       CONTADOR</t>
  </si>
  <si>
    <t xml:space="preserve">                                                                                                                              REG 15241</t>
  </si>
  <si>
    <t xml:space="preserve">        GERENTE GENERAL                         AUDITOR  INTERNO                                  CONTADOR</t>
  </si>
  <si>
    <t xml:space="preserve">        MONICA CARRION T.                          JORGE COBA M.                                MARIO KAROLYS S.</t>
  </si>
  <si>
    <t xml:space="preserve">                            MONICA CARRION T.                          JORGE COBA M.                                  MARIO KAROLYS S.</t>
  </si>
  <si>
    <t xml:space="preserve">                            GERENTE GENERAL                         AUDITOR  INTERNO                                  CONTADOR</t>
  </si>
  <si>
    <t xml:space="preserve">                                                                                                                                                      REG 15241</t>
  </si>
  <si>
    <t xml:space="preserve">                                                                                                                                                  REG 15241</t>
  </si>
  <si>
    <t xml:space="preserve">                         GERENTE GENERAL                         AUDITOR  INTERNO                                  CONTADOR</t>
  </si>
  <si>
    <t xml:space="preserve">                         MONICA CARRION T.                          JORGE COBA M.                                  MARIO KAROLYS S.</t>
  </si>
  <si>
    <t xml:space="preserve">                          MONICA CARRION T.                          JORGE COBA M.                                  MARIO KAROLYS S.</t>
  </si>
  <si>
    <t xml:space="preserve">                          GERENTE GENERAL                         AUDITOR  INTERNO                                  CONTADOR</t>
  </si>
  <si>
    <t xml:space="preserve">                                                                                                                                                    REG 15241  </t>
  </si>
  <si>
    <t xml:space="preserve">      MONICA CARRION T.                          JORGE COBA M.                                  MARIO KAROLYS S.</t>
  </si>
  <si>
    <t xml:space="preserve">       GERENTE GENERAL                         AUDITOR  INTERNO                                  CONTADOR</t>
  </si>
  <si>
    <t xml:space="preserve">          GERENTE GENERAL                         AUDITOR  INTERNO                                  CONTADOR</t>
  </si>
  <si>
    <t xml:space="preserve">        MONICA CARRION T.                          JORGE COBA M.                                  MARIO KAROLYS S.</t>
  </si>
  <si>
    <t>GERENTE GENERAL                         AUDITOR  INTERNO                                  CONTADOR</t>
  </si>
  <si>
    <t xml:space="preserve">      MONICA CARRION T.                          JORGE COBA M.                                  RICHARD ERAZO G.</t>
  </si>
  <si>
    <t xml:space="preserve">                                                                                                                                   REG 173788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</si>
</sst>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4" fontId="2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4" fontId="4" fillId="34" borderId="16" xfId="0" applyNumberFormat="1" applyFont="1" applyFill="1" applyBorder="1" applyAlignment="1">
      <alignment horizontal="center"/>
    </xf>
    <xf numFmtId="4" fontId="4" fillId="34" borderId="17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5" borderId="15" xfId="0" applyFont="1" applyFill="1" applyBorder="1" applyAlignment="1">
      <alignment horizontal="center"/>
    </xf>
    <xf numFmtId="4" fontId="4" fillId="35" borderId="16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42" fillId="33" borderId="0" xfId="0" applyFont="1" applyFill="1" applyAlignment="1">
      <alignment horizontal="left"/>
    </xf>
    <xf numFmtId="0" fontId="43" fillId="33" borderId="0" xfId="0" applyFont="1" applyFill="1" applyAlignment="1">
      <alignment horizontal="left"/>
    </xf>
    <xf numFmtId="4" fontId="43" fillId="33" borderId="0" xfId="0" applyNumberFormat="1" applyFont="1" applyFill="1" applyAlignment="1">
      <alignment/>
    </xf>
    <xf numFmtId="0" fontId="42" fillId="33" borderId="0" xfId="0" applyFont="1" applyFill="1" applyAlignment="1">
      <alignment horizontal="center"/>
    </xf>
    <xf numFmtId="0" fontId="43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externalLink" Target="externalLinks/externalLink6.xml" /><Relationship Id="rId45" Type="http://schemas.openxmlformats.org/officeDocument/2006/relationships/externalLink" Target="externalLinks/externalLink7.xml" /><Relationship Id="rId46" Type="http://schemas.openxmlformats.org/officeDocument/2006/relationships/externalLink" Target="externalLinks/externalLink8.xml" /><Relationship Id="rId47" Type="http://schemas.openxmlformats.org/officeDocument/2006/relationships/externalLink" Target="externalLinks/externalLink9.xml" /><Relationship Id="rId48" Type="http://schemas.openxmlformats.org/officeDocument/2006/relationships/externalLink" Target="externalLinks/externalLink10.xml" /><Relationship Id="rId49" Type="http://schemas.openxmlformats.org/officeDocument/2006/relationships/externalLink" Target="externalLinks/externalLink11.xml" /><Relationship Id="rId50" Type="http://schemas.openxmlformats.org/officeDocument/2006/relationships/externalLink" Target="externalLinks/externalLink12.xml" /><Relationship Id="rId51" Type="http://schemas.openxmlformats.org/officeDocument/2006/relationships/externalLink" Target="externalLinks/externalLink13.xml" /><Relationship Id="rId52" Type="http://schemas.openxmlformats.org/officeDocument/2006/relationships/externalLink" Target="externalLinks/externalLink14.xml" /><Relationship Id="rId53" Type="http://schemas.openxmlformats.org/officeDocument/2006/relationships/externalLink" Target="externalLinks/externalLink15.xml" /><Relationship Id="rId54" Type="http://schemas.openxmlformats.org/officeDocument/2006/relationships/externalLink" Target="externalLinks/externalLink16.xml" /><Relationship Id="rId55" Type="http://schemas.openxmlformats.org/officeDocument/2006/relationships/externalLink" Target="externalLinks/externalLink17.xml" /><Relationship Id="rId56" Type="http://schemas.openxmlformats.org/officeDocument/2006/relationships/externalLink" Target="externalLinks/externalLink18.xml" /><Relationship Id="rId57" Type="http://schemas.openxmlformats.org/officeDocument/2006/relationships/externalLink" Target="externalLinks/externalLink19.xml" /><Relationship Id="rId58" Type="http://schemas.openxmlformats.org/officeDocument/2006/relationships/externalLink" Target="externalLinks/externalLink20.xml" /><Relationship Id="rId59" Type="http://schemas.openxmlformats.org/officeDocument/2006/relationships/externalLink" Target="externalLinks/externalLink21.xml" /><Relationship Id="rId6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lio%202011\Balances%20mensuales%20y%20PyG\Publiciaci&#243;n%20Balance-Abr-30-2011-we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bril%202012\Balances%20Mensuales%20y%20PyG\Publiciaci&#243;n%20Balance-ENE-31-2012-we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bril%202012\Balances%20Mensuales%20y%20PyG\Publiciaci&#243;n%20Balance-FEB-29-2012-we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bril%202012\Balances%20Mensuales%20y%20PyG\Publiciaci&#243;n%20Balance-MAR-31-2012-web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Julio%202012\Balances%20Mensuales%20y%20PyG\Publiciaci&#243;n%20Balance-ABR-30-2012-web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Julio%202012\Balances%20Mensuales%20y%20PyG\Publiciaci&#243;n%20Balance-MAYO-31-2012-web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Julio%202012\Balances%20Mensuales%20y%20PyG\Publiciaci&#243;n%20Balance-JUNIO-30-2012-web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Octubre%202012\Balances%20Mensuales%20y%20PyG\Publiciaci&#243;n%20Balance-JULIO-31-2012-web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Octubre%202012\Balances%20Mensuales%20y%20PyG\Publiciaci&#243;n%20Balance-AGOSTO-31-2012-we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Octubre%202012\Balances%20Mensuales%20y%20PyG\Publiciaci&#243;n%20Balance-SEPTIEMBRE-30-2012-we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Enero%202013\Balances%20Mensuales%20y%20PyG\Publiciaci&#243;n%20Balance-OCTUBRE%20-31-2012-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ulio%202011\Balances%20mensuales%20y%20PyG\Publiciaci&#243;n%20Balance-May-31-2011-web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Enero%202013\Balances%20Mensuales%20y%20PyG\Publiciaci&#243;n%20Balance-NOVIEMBRE-30-2012-web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Enero%202013\Balances%20Mensuales%20y%20PyG\Publiciaci&#243;n%20Balance-DICIEMBRE%20-%2031%20-2012-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ulio%202011\Balances%20mensuales%20y%20PyG\Publiciaci&#243;n%20Balance-Jun-30-2011-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Octubre%202011\Balances%20mensuales%20y%20PyG\Publiciaci&#243;n%20Balance-Jul-31-2011-we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Octubre%202011\Balances%20mensuales%20y%20PyG\Publiciaci&#243;n%20Balance-Ags-31-2011-we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Octubre%202011\Balances%20mensuales%20y%20PyG\Publiciaci&#243;n%20Balance-Sept-30-2011-we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nero%202012\Balances%20Mensuales%20PyG\Publiciaci&#243;n%20Balance-Oct-31-2011-we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nero%202012\Balances%20Mensuales%20PyG\Publiciaci&#243;n%20Balance-Nov-30-2011-web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Enero%202012\Balances%20Mensuales%20PyG\Publiciaci&#243;n%20Balance-Dic-31-2011-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L-DINERS"/>
      <sheetName val="P&amp;G DINERS"/>
      <sheetName val="GRAL INTERDIN"/>
      <sheetName val="P&amp;G INTERDIN"/>
      <sheetName val="CONSOLIDADO-GENERAL"/>
      <sheetName val="CONSOLIDADO-P&amp;G"/>
    </sheetNames>
    <sheetDataSet>
      <sheetData sheetId="2">
        <row r="7">
          <cell r="F7" t="str">
            <v>AÑO   2011    MES  ABRIL    DIA    30</v>
          </cell>
        </row>
        <row r="65">
          <cell r="G65">
            <v>9471570.54</v>
          </cell>
        </row>
        <row r="74">
          <cell r="C74">
            <v>7794729.01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RAL-DINERS"/>
      <sheetName val="P&amp;G DINERS"/>
      <sheetName val="GRAL INTERDIN"/>
      <sheetName val="P&amp;G INTERDIN"/>
      <sheetName val="CONSOLIDADO-GENERAL"/>
      <sheetName val="CONSOLIDADO-P&amp;G"/>
    </sheetNames>
    <sheetDataSet>
      <sheetData sheetId="2">
        <row r="7">
          <cell r="F7" t="str">
            <v>AÑO   2012    MES  ENERO    DIA    31</v>
          </cell>
        </row>
        <row r="65">
          <cell r="G65">
            <v>3313807.23</v>
          </cell>
        </row>
        <row r="74">
          <cell r="C74">
            <v>2398654.19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RAL-DINERS"/>
      <sheetName val="P&amp;G DINERS"/>
      <sheetName val="GRAL INTERDIN"/>
      <sheetName val="P&amp;G INTERDIN"/>
      <sheetName val="CONSOLIDADO-GENERAL"/>
      <sheetName val="CONSOLIDADO-P&amp;G"/>
    </sheetNames>
    <sheetDataSet>
      <sheetData sheetId="2">
        <row r="7">
          <cell r="F7" t="str">
            <v>AÑO   2012    MES  FEBRERO    DIA    29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RAL-DINERS"/>
      <sheetName val="P&amp;G DINERS"/>
      <sheetName val="GRAL INTERDIN"/>
      <sheetName val="P&amp;G INTERDIN"/>
      <sheetName val="CONSOLIDADO-GENERAL"/>
      <sheetName val="CONSOLIDADO-P&amp;G"/>
    </sheetNames>
    <sheetDataSet>
      <sheetData sheetId="2">
        <row r="7">
          <cell r="F7" t="str">
            <v>AÑO   2012    MES  MARZO    DIA    31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RAL-DINERS"/>
      <sheetName val="P&amp;G DINERS"/>
      <sheetName val="GRAL INTERDIN"/>
      <sheetName val="P&amp;G INTERDIN"/>
      <sheetName val="CONSOLIDADO-GENERAL"/>
      <sheetName val="CONSOLIDADO-P&amp;G"/>
    </sheetNames>
    <sheetDataSet>
      <sheetData sheetId="2">
        <row r="7">
          <cell r="F7" t="str">
            <v>AÑO   2012    MES  ABRIL    DIA    30</v>
          </cell>
        </row>
        <row r="65">
          <cell r="G65">
            <v>13226837.46</v>
          </cell>
        </row>
        <row r="74">
          <cell r="C74">
            <v>9561538.56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RAL-DINERS"/>
      <sheetName val="P&amp;G DINERS"/>
      <sheetName val="GRAL INTERDIN"/>
      <sheetName val="P&amp;G INTERDIN"/>
      <sheetName val="CONSOLIDADO-GENERAL"/>
      <sheetName val="CONSOLIDADO-P&amp;G"/>
    </sheetNames>
    <sheetDataSet>
      <sheetData sheetId="2">
        <row r="7">
          <cell r="F7" t="str">
            <v>AÑO   2012    MES  MAYO    DIA    31</v>
          </cell>
        </row>
        <row r="65">
          <cell r="G65">
            <v>16450695.83</v>
          </cell>
        </row>
        <row r="74">
          <cell r="C74">
            <v>11950292.11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RAL-DINERS"/>
      <sheetName val="P&amp;G DINERS"/>
      <sheetName val="GRAL INTERDIN"/>
      <sheetName val="P&amp;G INTERDIN"/>
      <sheetName val="CONSOLIDADO-GENERAL"/>
      <sheetName val="CONSOLIDADO-P&amp;G"/>
    </sheetNames>
    <sheetDataSet>
      <sheetData sheetId="2">
        <row r="7">
          <cell r="F7" t="str">
            <v>AÑO   2012    MES  JUNIO    DIA    30</v>
          </cell>
        </row>
        <row r="65">
          <cell r="G65">
            <v>19720376.93</v>
          </cell>
        </row>
        <row r="74">
          <cell r="C74">
            <v>14286621.8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RAL-DINERS"/>
      <sheetName val="P&amp;G DINERS"/>
      <sheetName val="GRAL INTERDIN"/>
      <sheetName val="P&amp;G INTERDIN"/>
      <sheetName val="CONSOLIDADO-GENERAL"/>
      <sheetName val="CONSOLIDADO-P&amp;G"/>
    </sheetNames>
    <sheetDataSet>
      <sheetData sheetId="2">
        <row r="7">
          <cell r="F7" t="str">
            <v>AÑO   2012    MES  JULIO    DIA    31</v>
          </cell>
        </row>
        <row r="65">
          <cell r="G65">
            <v>22953879.34</v>
          </cell>
        </row>
        <row r="74">
          <cell r="C74">
            <v>16780332.76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RAL-DINERS"/>
      <sheetName val="P&amp;G DINERS"/>
      <sheetName val="GRAL INTERDIN"/>
      <sheetName val="P&amp;G INTERDIN"/>
      <sheetName val="CONSOLIDADO-GENERAL"/>
      <sheetName val="CONSOLIDADO-P&amp;G"/>
    </sheetNames>
    <sheetDataSet>
      <sheetData sheetId="2">
        <row r="7">
          <cell r="F7" t="str">
            <v>AÑO   2012    MES  AGOSTO    DIA    31</v>
          </cell>
        </row>
        <row r="69">
          <cell r="G69">
            <v>26299646.47</v>
          </cell>
        </row>
        <row r="128">
          <cell r="C128">
            <v>19192340.93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RAL-DINERS"/>
      <sheetName val="P&amp;G DINERS"/>
      <sheetName val="GRAL INTERDIN"/>
      <sheetName val="P&amp;G INTERDIN"/>
      <sheetName val="CONSOLIDADO-GENERAL"/>
      <sheetName val="CONSOLIDADO-P&amp;G"/>
    </sheetNames>
    <sheetDataSet>
      <sheetData sheetId="2">
        <row r="7">
          <cell r="F7" t="str">
            <v>AÑO   2012    MES  SEPTIEMBRE    DIA    30</v>
          </cell>
        </row>
        <row r="69">
          <cell r="G69">
            <v>29558774.53</v>
          </cell>
        </row>
        <row r="128">
          <cell r="C128">
            <v>21679040.46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RAL-DINERS"/>
      <sheetName val="P&amp;G DINERS"/>
      <sheetName val="GRAL INTERDIN"/>
      <sheetName val="P&amp;G INTERDIN"/>
      <sheetName val="CONSOLIDADO-GENERAL"/>
      <sheetName val="CONSOLIDADO-P&amp;G"/>
    </sheetNames>
    <sheetDataSet>
      <sheetData sheetId="2">
        <row r="7">
          <cell r="F7" t="str">
            <v>AÑO   2012    MES  OCTUBRE    DIA    31</v>
          </cell>
        </row>
        <row r="69">
          <cell r="G69">
            <v>32855639.32</v>
          </cell>
        </row>
        <row r="128">
          <cell r="C128">
            <v>24135308.75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L-DINERS"/>
      <sheetName val="P&amp;G DINERS"/>
      <sheetName val="GRAL INTERDIN"/>
      <sheetName val="P&amp;G INTERDIN"/>
      <sheetName val="CONSOLIDADO-GENERAL"/>
      <sheetName val="CONSOLIDADO-P&amp;G"/>
    </sheetNames>
    <sheetDataSet>
      <sheetData sheetId="2">
        <row r="7">
          <cell r="F7" t="str">
            <v>AÑO   2011    MES  MAYO    DIA    31</v>
          </cell>
        </row>
        <row r="65">
          <cell r="G65">
            <v>12199077.34</v>
          </cell>
        </row>
        <row r="74">
          <cell r="C74">
            <v>9981971.72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RAL-DINERS"/>
      <sheetName val="P&amp;G DINERS"/>
      <sheetName val="GRAL INTERDIN"/>
      <sheetName val="P&amp;G INTERDIN"/>
      <sheetName val="CONSOLIDADO-GENERAL"/>
      <sheetName val="CONSOLIDADO-P&amp;G"/>
    </sheetNames>
    <sheetDataSet>
      <sheetData sheetId="2">
        <row r="7">
          <cell r="F7" t="str">
            <v>AÑO   2012    MES  NOVIEMBRE    DIA    30</v>
          </cell>
        </row>
        <row r="69">
          <cell r="G69">
            <v>36078545.02</v>
          </cell>
        </row>
        <row r="128">
          <cell r="C128">
            <v>26531386.07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GRAL-DINERS"/>
      <sheetName val="P&amp;G DINERS"/>
      <sheetName val="GRAL INTERDIN"/>
      <sheetName val="P&amp;G INTERDIN"/>
      <sheetName val="CONSOLIDADO-GENERAL"/>
      <sheetName val="CONSOLIDADO-P&amp;G"/>
    </sheetNames>
    <sheetDataSet>
      <sheetData sheetId="2">
        <row r="7">
          <cell r="F7" t="str">
            <v>AÑO   2012    MES  DICIEMBRE    DIA    31</v>
          </cell>
        </row>
        <row r="65">
          <cell r="G65">
            <v>9956730.14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L-DINERS"/>
      <sheetName val="P&amp;G DINERS"/>
      <sheetName val="GRAL INTERDIN"/>
      <sheetName val="P&amp;G INTERDIN"/>
      <sheetName val="CONSOLIDADO-GENERAL"/>
      <sheetName val="CONSOLIDADO-P&amp;G"/>
    </sheetNames>
    <sheetDataSet>
      <sheetData sheetId="2">
        <row r="7">
          <cell r="F7" t="str">
            <v>AÑO   2011    MES  JUNIO    DIA    30</v>
          </cell>
        </row>
        <row r="65">
          <cell r="G65">
            <v>15187232.86</v>
          </cell>
        </row>
        <row r="74">
          <cell r="C74">
            <v>12255385.51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L-DINERS"/>
      <sheetName val="P&amp;G DINERS"/>
      <sheetName val="GRAL INTERDIN"/>
      <sheetName val="P&amp;G INTERDIN"/>
      <sheetName val="CONSOLIDADO-GENERAL"/>
      <sheetName val="CONSOLIDADO-P&amp;G"/>
    </sheetNames>
    <sheetDataSet>
      <sheetData sheetId="2">
        <row r="7">
          <cell r="F7" t="str">
            <v>AÑO   2011    MES  JULIO    DIA    31</v>
          </cell>
        </row>
        <row r="65">
          <cell r="G65">
            <v>18255471.75</v>
          </cell>
        </row>
        <row r="74">
          <cell r="C74">
            <v>14664515.9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L-DINERS"/>
      <sheetName val="P&amp;G DINERS"/>
      <sheetName val="GRAL INTERDIN"/>
      <sheetName val="P&amp;G INTERDIN"/>
      <sheetName val="CONSOLIDADO-GENERAL"/>
      <sheetName val="CONSOLIDADO-P&amp;G"/>
    </sheetNames>
    <sheetDataSet>
      <sheetData sheetId="2">
        <row r="7">
          <cell r="F7" t="str">
            <v>AÑO   2011    MES  AGOSTO    DIA    31</v>
          </cell>
        </row>
        <row r="65">
          <cell r="G65">
            <v>21349501.63</v>
          </cell>
        </row>
        <row r="74">
          <cell r="C74">
            <v>16967938.27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RAL-DINERS"/>
      <sheetName val="P&amp;G DINERS"/>
      <sheetName val="GRAL INTERDIN"/>
      <sheetName val="P&amp;G INTERDIN"/>
      <sheetName val="CONSOLIDADO-GENERAL"/>
      <sheetName val="CONSOLIDADO-P&amp;G"/>
    </sheetNames>
    <sheetDataSet>
      <sheetData sheetId="2">
        <row r="7">
          <cell r="F7" t="str">
            <v>AÑO   2011    MES  SEPTIEMBRE    DIA    30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AL-DINERS"/>
      <sheetName val="P&amp;G DINERS"/>
      <sheetName val="GRAL INTERDIN"/>
      <sheetName val="P&amp;G INTERDIN"/>
      <sheetName val="CONSOLIDADO-GENERAL"/>
      <sheetName val="CONSOLIDADO-P&amp;G"/>
    </sheetNames>
    <sheetDataSet>
      <sheetData sheetId="2">
        <row r="7">
          <cell r="F7" t="str">
            <v>AÑO   2011    MES  OCTUBRE    DIA    31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L-DINERS"/>
      <sheetName val="P&amp;G DINERS"/>
      <sheetName val="GRAL INTERDIN"/>
      <sheetName val="P&amp;G INTERDIN"/>
      <sheetName val="CONSOLIDADO-GENERAL"/>
      <sheetName val="CONSOLIDADO-P&amp;G"/>
    </sheetNames>
    <sheetDataSet>
      <sheetData sheetId="2">
        <row r="7">
          <cell r="F7" t="str">
            <v>AÑO   2011    MES  NOVIEMBRE    DIA    30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RAL-DINERS"/>
      <sheetName val="P&amp;G DINERS"/>
      <sheetName val="GRAL INTERDIN"/>
      <sheetName val="P&amp;G INTERDIN"/>
      <sheetName val="CONSOLIDADO-GENERAL"/>
      <sheetName val="CONSOLIDADO-P&amp;G"/>
    </sheetNames>
    <sheetDataSet>
      <sheetData sheetId="2">
        <row r="7">
          <cell r="F7" t="str">
            <v>AÑO   2011    MES  DICIEMBRE    DIA    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zoomScale="80" zoomScaleNormal="80" zoomScalePageLayoutView="0" workbookViewId="0" topLeftCell="A1">
      <selection activeCell="G14" sqref="G14"/>
    </sheetView>
  </sheetViews>
  <sheetFormatPr defaultColWidth="11.421875" defaultRowHeight="15"/>
  <cols>
    <col min="1" max="1" width="10.7109375" style="2" bestFit="1" customWidth="1"/>
    <col min="2" max="2" width="45.00390625" style="2" customWidth="1"/>
    <col min="3" max="3" width="23.140625" style="2" bestFit="1" customWidth="1"/>
    <col min="4" max="4" width="7.28125" style="2" customWidth="1"/>
    <col min="5" max="5" width="11.421875" style="2" bestFit="1" customWidth="1"/>
    <col min="6" max="6" width="11.421875" style="2" customWidth="1"/>
    <col min="7" max="7" width="6.00390625" style="2" customWidth="1"/>
    <col min="8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">
        <v>45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7"/>
      <c r="B12" s="19" t="s">
        <v>10</v>
      </c>
      <c r="C12" s="20" t="s">
        <v>11</v>
      </c>
      <c r="D12" s="20"/>
      <c r="E12" s="21" t="s">
        <v>12</v>
      </c>
    </row>
    <row r="13" spans="1:5" ht="12.75">
      <c r="A13" s="8"/>
      <c r="B13" s="9"/>
      <c r="C13" s="10"/>
      <c r="D13" s="10"/>
      <c r="E13" s="11"/>
    </row>
    <row r="14" spans="1:5" ht="12.75">
      <c r="A14" s="12"/>
      <c r="B14" s="13" t="s">
        <v>13</v>
      </c>
      <c r="C14" s="14"/>
      <c r="D14" s="14"/>
      <c r="E14" s="15">
        <f>SUM(C15:C17)</f>
        <v>792123.59</v>
      </c>
    </row>
    <row r="15" spans="1:5" ht="12.75">
      <c r="A15" s="8"/>
      <c r="B15" s="9" t="s">
        <v>14</v>
      </c>
      <c r="C15" s="10">
        <v>34500.86</v>
      </c>
      <c r="D15" s="10"/>
      <c r="E15" s="11"/>
    </row>
    <row r="16" spans="1:5" ht="12.75">
      <c r="A16" s="8"/>
      <c r="B16" s="9" t="s">
        <v>15</v>
      </c>
      <c r="C16" s="10">
        <v>638533.1</v>
      </c>
      <c r="D16" s="10"/>
      <c r="E16" s="11"/>
    </row>
    <row r="17" spans="1:5" ht="12.75">
      <c r="A17" s="8"/>
      <c r="B17" s="9" t="s">
        <v>16</v>
      </c>
      <c r="C17" s="10">
        <v>119089.63</v>
      </c>
      <c r="D17" s="10"/>
      <c r="E17" s="11"/>
    </row>
    <row r="18" spans="1:5" ht="12.75">
      <c r="A18" s="8"/>
      <c r="B18" s="9"/>
      <c r="C18" s="10"/>
      <c r="D18" s="10"/>
      <c r="E18" s="11"/>
    </row>
    <row r="19" spans="1:5" ht="12.75">
      <c r="A19" s="12"/>
      <c r="B19" s="13" t="s">
        <v>17</v>
      </c>
      <c r="C19" s="14"/>
      <c r="D19" s="14"/>
      <c r="E19" s="15">
        <f>SUM(C20:C21)</f>
        <v>-7888.01</v>
      </c>
    </row>
    <row r="20" spans="1:5" ht="12.75">
      <c r="A20" s="8"/>
      <c r="B20" s="9" t="s">
        <v>18</v>
      </c>
      <c r="C20" s="10">
        <v>0</v>
      </c>
      <c r="D20" s="10"/>
      <c r="E20" s="11"/>
    </row>
    <row r="21" spans="1:5" ht="12.75">
      <c r="A21" s="8"/>
      <c r="B21" s="9" t="s">
        <v>19</v>
      </c>
      <c r="C21" s="10">
        <v>-7888.01</v>
      </c>
      <c r="D21" s="10"/>
      <c r="E21" s="11"/>
    </row>
    <row r="22" spans="1:5" ht="12.75">
      <c r="A22" s="8"/>
      <c r="B22" s="9"/>
      <c r="C22" s="10"/>
      <c r="D22" s="10"/>
      <c r="E22" s="11"/>
    </row>
    <row r="23" spans="1:5" ht="12.75">
      <c r="A23" s="12"/>
      <c r="B23" s="13" t="s">
        <v>20</v>
      </c>
      <c r="C23" s="14"/>
      <c r="D23" s="14"/>
      <c r="E23" s="15">
        <f>+E14+E19</f>
        <v>784235.58</v>
      </c>
    </row>
    <row r="24" spans="1:5" ht="12.75">
      <c r="A24" s="8"/>
      <c r="B24" s="9"/>
      <c r="C24" s="10"/>
      <c r="D24" s="10"/>
      <c r="E24" s="11"/>
    </row>
    <row r="25" spans="1:5" ht="12.75">
      <c r="A25" s="12"/>
      <c r="B25" s="13" t="s">
        <v>21</v>
      </c>
      <c r="C25" s="14"/>
      <c r="D25" s="14"/>
      <c r="E25" s="15">
        <f>+E27+E31</f>
        <v>-598421.3500000001</v>
      </c>
    </row>
    <row r="26" spans="1:5" ht="12.75">
      <c r="A26" s="8"/>
      <c r="B26" s="9"/>
      <c r="C26" s="10"/>
      <c r="D26" s="10"/>
      <c r="E26" s="11"/>
    </row>
    <row r="27" spans="1:5" ht="12.75">
      <c r="A27" s="12"/>
      <c r="B27" s="13" t="s">
        <v>22</v>
      </c>
      <c r="C27" s="14"/>
      <c r="D27" s="14"/>
      <c r="E27" s="15">
        <f>SUM(C28:C29)</f>
        <v>751765.81</v>
      </c>
    </row>
    <row r="28" spans="1:5" ht="12.75">
      <c r="A28" s="8"/>
      <c r="B28" s="9" t="s">
        <v>23</v>
      </c>
      <c r="C28" s="10">
        <v>274423.8</v>
      </c>
      <c r="D28" s="10"/>
      <c r="E28" s="11"/>
    </row>
    <row r="29" spans="1:5" ht="12.75">
      <c r="A29" s="8"/>
      <c r="B29" s="9" t="s">
        <v>24</v>
      </c>
      <c r="C29" s="10">
        <v>477342.01</v>
      </c>
      <c r="D29" s="10"/>
      <c r="E29" s="11"/>
    </row>
    <row r="30" spans="1:5" ht="12.75">
      <c r="A30" s="8"/>
      <c r="B30" s="9"/>
      <c r="C30" s="10"/>
      <c r="D30" s="10"/>
      <c r="E30" s="11"/>
    </row>
    <row r="31" spans="1:5" ht="12.75">
      <c r="A31" s="12"/>
      <c r="B31" s="13" t="s">
        <v>25</v>
      </c>
      <c r="C31" s="14"/>
      <c r="D31" s="14"/>
      <c r="E31" s="15">
        <f>SUM(C32:C34)</f>
        <v>-1350187.1600000001</v>
      </c>
    </row>
    <row r="32" spans="1:5" ht="12.75">
      <c r="A32" s="8"/>
      <c r="B32" s="9" t="s">
        <v>26</v>
      </c>
      <c r="C32" s="10">
        <v>0</v>
      </c>
      <c r="D32" s="10"/>
      <c r="E32" s="11"/>
    </row>
    <row r="33" spans="1:5" ht="12.75">
      <c r="A33" s="8"/>
      <c r="B33" s="9" t="s">
        <v>27</v>
      </c>
      <c r="C33" s="10">
        <f>-1468831.03-C40-C41</f>
        <v>-1350187.1600000001</v>
      </c>
      <c r="D33" s="10"/>
      <c r="E33" s="11"/>
    </row>
    <row r="34" spans="1:5" ht="12.75">
      <c r="A34" s="8"/>
      <c r="B34" s="9" t="s">
        <v>28</v>
      </c>
      <c r="C34" s="10">
        <v>0</v>
      </c>
      <c r="D34" s="10"/>
      <c r="E34" s="11"/>
    </row>
    <row r="35" spans="1:5" ht="12.75">
      <c r="A35" s="8"/>
      <c r="B35" s="9"/>
      <c r="C35" s="10"/>
      <c r="D35" s="10"/>
      <c r="E35" s="11"/>
    </row>
    <row r="36" spans="1:5" ht="12.75">
      <c r="A36" s="12"/>
      <c r="B36" s="13" t="s">
        <v>29</v>
      </c>
      <c r="C36" s="14"/>
      <c r="D36" s="14"/>
      <c r="E36" s="15">
        <f>+E23+E25</f>
        <v>185814.22999999986</v>
      </c>
    </row>
    <row r="37" spans="1:5" ht="12.75">
      <c r="A37" s="8"/>
      <c r="B37" s="9"/>
      <c r="C37" s="10"/>
      <c r="D37" s="10"/>
      <c r="E37" s="11"/>
    </row>
    <row r="38" spans="1:5" ht="12.75">
      <c r="A38" s="12"/>
      <c r="B38" s="13" t="s">
        <v>30</v>
      </c>
      <c r="C38" s="14"/>
      <c r="D38" s="14"/>
      <c r="E38" s="15">
        <f>SUM(C39:C41)</f>
        <v>-118643.87</v>
      </c>
    </row>
    <row r="39" spans="1:5" ht="12.75">
      <c r="A39" s="8"/>
      <c r="B39" s="9" t="s">
        <v>31</v>
      </c>
      <c r="C39" s="10">
        <v>0</v>
      </c>
      <c r="D39" s="10"/>
      <c r="E39" s="11"/>
    </row>
    <row r="40" spans="1:5" ht="12.75">
      <c r="A40" s="8"/>
      <c r="B40" s="9" t="s">
        <v>32</v>
      </c>
      <c r="C40" s="10">
        <v>-71173.94</v>
      </c>
      <c r="D40" s="10"/>
      <c r="E40" s="11"/>
    </row>
    <row r="41" spans="1:5" ht="12.75">
      <c r="A41" s="8"/>
      <c r="B41" s="9" t="s">
        <v>33</v>
      </c>
      <c r="C41" s="10">
        <v>-47469.93</v>
      </c>
      <c r="D41" s="10"/>
      <c r="E41" s="11"/>
    </row>
    <row r="42" spans="1:5" ht="12.75">
      <c r="A42" s="8"/>
      <c r="B42" s="9"/>
      <c r="C42" s="10"/>
      <c r="D42" s="10"/>
      <c r="E42" s="11"/>
    </row>
    <row r="43" spans="1:5" ht="12.75">
      <c r="A43" s="12"/>
      <c r="B43" s="13" t="s">
        <v>34</v>
      </c>
      <c r="C43" s="14"/>
      <c r="D43" s="14"/>
      <c r="E43" s="15">
        <f>+E36+E38</f>
        <v>67170.35999999987</v>
      </c>
    </row>
    <row r="44" spans="1:5" ht="12.75">
      <c r="A44" s="8"/>
      <c r="B44" s="9"/>
      <c r="C44" s="10"/>
      <c r="D44" s="10"/>
      <c r="E44" s="11"/>
    </row>
    <row r="45" spans="1:5" ht="12.75">
      <c r="A45" s="12"/>
      <c r="B45" s="13" t="s">
        <v>35</v>
      </c>
      <c r="C45" s="14"/>
      <c r="D45" s="14"/>
      <c r="E45" s="15">
        <f>+C46+C47+C48</f>
        <v>6119.709999999999</v>
      </c>
    </row>
    <row r="46" spans="1:5" ht="12.75">
      <c r="A46" s="8"/>
      <c r="B46" s="9" t="s">
        <v>36</v>
      </c>
      <c r="C46" s="10">
        <v>46091.28</v>
      </c>
      <c r="D46" s="10"/>
      <c r="E46" s="11"/>
    </row>
    <row r="47" spans="1:5" ht="12.75">
      <c r="A47" s="8"/>
      <c r="B47" s="9" t="s">
        <v>37</v>
      </c>
      <c r="C47" s="10">
        <v>-8511.64</v>
      </c>
      <c r="D47" s="10"/>
      <c r="E47" s="11"/>
    </row>
    <row r="48" spans="1:5" ht="12.75">
      <c r="A48" s="8"/>
      <c r="B48" s="9" t="s">
        <v>38</v>
      </c>
      <c r="C48" s="10">
        <v>-31459.93</v>
      </c>
      <c r="D48" s="10"/>
      <c r="E48" s="11"/>
    </row>
    <row r="49" spans="1:5" ht="12.75">
      <c r="A49" s="3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f>+E43+E45</f>
        <v>73290.06999999986</v>
      </c>
      <c r="F50" s="1"/>
      <c r="G50" s="1"/>
    </row>
    <row r="51" spans="1:6" ht="12.75">
      <c r="A51" s="5"/>
      <c r="B51" s="4"/>
      <c r="C51" s="6"/>
      <c r="D51" s="6"/>
      <c r="E51" s="6"/>
      <c r="F51" s="1"/>
    </row>
    <row r="52" spans="1:7" ht="12.75">
      <c r="A52" s="5"/>
      <c r="B52" s="4"/>
      <c r="C52" s="1"/>
      <c r="D52" s="6"/>
      <c r="E52" s="6"/>
      <c r="F52" s="1"/>
      <c r="G52" s="1"/>
    </row>
    <row r="53" spans="1:6" ht="12.75">
      <c r="A53" s="5"/>
      <c r="B53" s="4"/>
      <c r="C53" s="1"/>
      <c r="D53" s="6"/>
      <c r="E53" s="6"/>
      <c r="F53" s="1"/>
    </row>
    <row r="54" spans="1:6" ht="12.75">
      <c r="A54" s="3"/>
      <c r="C54" s="1"/>
      <c r="D54" s="1"/>
      <c r="E54" s="1"/>
      <c r="F54" s="1"/>
    </row>
    <row r="55" spans="1:6" ht="12.75">
      <c r="A55" s="3"/>
      <c r="C55" s="1"/>
      <c r="D55" s="1"/>
      <c r="E55" s="1"/>
      <c r="F55" s="1"/>
    </row>
    <row r="56" spans="1:7" ht="12.75">
      <c r="A56" s="34" t="s">
        <v>40</v>
      </c>
      <c r="B56" s="34"/>
      <c r="C56" s="34"/>
      <c r="D56" s="34"/>
      <c r="E56" s="34"/>
      <c r="F56" s="34"/>
      <c r="G56" s="34"/>
    </row>
    <row r="57" spans="1:7" ht="12.75">
      <c r="A57" s="34" t="s">
        <v>41</v>
      </c>
      <c r="B57" s="34"/>
      <c r="C57" s="34"/>
      <c r="D57" s="34"/>
      <c r="E57" s="34"/>
      <c r="F57" s="34"/>
      <c r="G57" s="34"/>
    </row>
    <row r="58" spans="1:7" ht="12.75">
      <c r="A58" s="35" t="s">
        <v>42</v>
      </c>
      <c r="B58" s="35"/>
      <c r="C58" s="35"/>
      <c r="D58" s="35"/>
      <c r="E58" s="35"/>
      <c r="F58" s="35"/>
      <c r="G58" s="35"/>
    </row>
  </sheetData>
  <sheetProtection password="C8DF" sheet="1"/>
  <mergeCells count="9">
    <mergeCell ref="A56:G56"/>
    <mergeCell ref="A57:G57"/>
    <mergeCell ref="A58:G58"/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K58"/>
  <sheetViews>
    <sheetView zoomScale="80" zoomScaleNormal="80" zoomScalePageLayoutView="0" workbookViewId="0" topLeftCell="A1">
      <selection activeCell="G36" sqref="G36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">
        <v>55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/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5"/>
      <c r="B14" s="13" t="s">
        <v>13</v>
      </c>
      <c r="C14" s="14"/>
      <c r="D14" s="14"/>
      <c r="E14" s="15">
        <v>9096807.879999999</v>
      </c>
    </row>
    <row r="15" spans="1:5" ht="12.75">
      <c r="A15" s="3"/>
      <c r="B15" s="9" t="s">
        <v>14</v>
      </c>
      <c r="C15" s="10">
        <v>166085.89</v>
      </c>
      <c r="D15" s="10"/>
      <c r="E15" s="11"/>
    </row>
    <row r="16" spans="1:5" ht="12.75">
      <c r="A16" s="3"/>
      <c r="B16" s="9" t="s">
        <v>15</v>
      </c>
      <c r="C16" s="10">
        <v>6805192.8</v>
      </c>
      <c r="D16" s="10"/>
      <c r="E16" s="11"/>
    </row>
    <row r="17" spans="1:5" ht="12.75">
      <c r="A17" s="3"/>
      <c r="B17" s="9" t="s">
        <v>16</v>
      </c>
      <c r="C17" s="10">
        <v>2125529.19</v>
      </c>
      <c r="D17" s="10"/>
      <c r="E17" s="11"/>
    </row>
    <row r="18" spans="1:5" ht="12.75">
      <c r="A18" s="3"/>
      <c r="B18" s="9"/>
      <c r="C18" s="10"/>
      <c r="D18" s="10"/>
      <c r="E18" s="11"/>
    </row>
    <row r="19" spans="1:5" ht="12.75">
      <c r="A19" s="5"/>
      <c r="B19" s="13" t="s">
        <v>17</v>
      </c>
      <c r="C19" s="14"/>
      <c r="D19" s="14"/>
      <c r="E19" s="15">
        <v>-192548.27</v>
      </c>
    </row>
    <row r="20" spans="1:5" ht="12.75">
      <c r="A20" s="3"/>
      <c r="B20" s="9" t="s">
        <v>18</v>
      </c>
      <c r="C20" s="10">
        <v>-8.66</v>
      </c>
      <c r="D20" s="10"/>
      <c r="E20" s="11"/>
    </row>
    <row r="21" spans="1:5" ht="12.75">
      <c r="A21" s="3"/>
      <c r="B21" s="9" t="s">
        <v>19</v>
      </c>
      <c r="C21" s="10">
        <v>-192539.61</v>
      </c>
      <c r="D21" s="10"/>
      <c r="E21" s="11"/>
    </row>
    <row r="22" spans="1:5" ht="12.75">
      <c r="A22" s="3"/>
      <c r="B22" s="9"/>
      <c r="C22" s="10"/>
      <c r="D22" s="10"/>
      <c r="E22" s="11"/>
    </row>
    <row r="23" spans="1:5" ht="12.75">
      <c r="A23" s="5"/>
      <c r="B23" s="13" t="s">
        <v>20</v>
      </c>
      <c r="C23" s="14"/>
      <c r="D23" s="14"/>
      <c r="E23" s="15">
        <v>8904259.61</v>
      </c>
    </row>
    <row r="24" spans="1:5" ht="12.75">
      <c r="A24" s="3"/>
      <c r="B24" s="9"/>
      <c r="C24" s="10"/>
      <c r="D24" s="10"/>
      <c r="E24" s="11"/>
    </row>
    <row r="25" spans="1:5" ht="12.75">
      <c r="A25" s="5"/>
      <c r="B25" s="13" t="s">
        <v>21</v>
      </c>
      <c r="C25" s="14"/>
      <c r="D25" s="14"/>
      <c r="E25" s="15">
        <v>-4866611.049999999</v>
      </c>
    </row>
    <row r="26" spans="1:5" ht="12.75">
      <c r="A26" s="3"/>
      <c r="B26" s="9"/>
      <c r="C26" s="10"/>
      <c r="D26" s="10"/>
      <c r="E26" s="11"/>
    </row>
    <row r="27" spans="1:5" ht="12.75">
      <c r="A27" s="5"/>
      <c r="B27" s="13" t="s">
        <v>22</v>
      </c>
      <c r="C27" s="14"/>
      <c r="D27" s="14"/>
      <c r="E27" s="15">
        <v>9703639.6</v>
      </c>
    </row>
    <row r="28" spans="1:5" ht="12.75">
      <c r="A28" s="3"/>
      <c r="B28" s="9" t="s">
        <v>23</v>
      </c>
      <c r="C28" s="10">
        <v>4164803.86</v>
      </c>
      <c r="D28" s="10"/>
      <c r="E28" s="11"/>
    </row>
    <row r="29" spans="1:5" ht="12.75">
      <c r="A29" s="3"/>
      <c r="B29" s="9" t="s">
        <v>24</v>
      </c>
      <c r="C29" s="10">
        <v>5538835.74</v>
      </c>
      <c r="D29" s="10"/>
      <c r="E29" s="11"/>
    </row>
    <row r="30" spans="1:5" ht="12.75">
      <c r="A30" s="3"/>
      <c r="B30" s="9"/>
      <c r="C30" s="10"/>
      <c r="D30" s="10"/>
      <c r="E30" s="11"/>
    </row>
    <row r="31" spans="1:5" ht="12.75">
      <c r="A31" s="5"/>
      <c r="B31" s="13" t="s">
        <v>25</v>
      </c>
      <c r="C31" s="14"/>
      <c r="D31" s="14"/>
      <c r="E31" s="15">
        <v>-14570250.649999999</v>
      </c>
    </row>
    <row r="32" spans="1:5" ht="12.75">
      <c r="A32" s="3"/>
      <c r="B32" s="9" t="s">
        <v>26</v>
      </c>
      <c r="C32" s="10">
        <v>-309.87</v>
      </c>
      <c r="D32" s="10"/>
      <c r="E32" s="11"/>
    </row>
    <row r="33" spans="1:5" ht="12.75">
      <c r="A33" s="3"/>
      <c r="B33" s="9" t="s">
        <v>27</v>
      </c>
      <c r="C33" s="10">
        <v>-14569940.78</v>
      </c>
      <c r="D33" s="10"/>
      <c r="E33" s="11"/>
    </row>
    <row r="34" spans="1:5" ht="12.75">
      <c r="A34" s="3"/>
      <c r="B34" s="9" t="s">
        <v>28</v>
      </c>
      <c r="C34" s="10">
        <v>0</v>
      </c>
      <c r="D34" s="10"/>
      <c r="E34" s="11"/>
    </row>
    <row r="35" spans="1:5" ht="12.75">
      <c r="A35" s="3"/>
      <c r="B35" s="9"/>
      <c r="C35" s="10"/>
      <c r="D35" s="10"/>
      <c r="E35" s="11"/>
    </row>
    <row r="36" spans="1:5" ht="12.75">
      <c r="A36" s="5"/>
      <c r="B36" s="13" t="s">
        <v>29</v>
      </c>
      <c r="C36" s="14"/>
      <c r="D36" s="14"/>
      <c r="E36" s="15">
        <v>4037648.5600000005</v>
      </c>
    </row>
    <row r="37" spans="1:5" ht="12.75">
      <c r="A37" s="3"/>
      <c r="B37" s="9"/>
      <c r="C37" s="10"/>
      <c r="D37" s="10"/>
      <c r="E37" s="11"/>
    </row>
    <row r="38" spans="1:5" ht="12.75">
      <c r="A38" s="5"/>
      <c r="B38" s="13" t="s">
        <v>30</v>
      </c>
      <c r="C38" s="14"/>
      <c r="D38" s="14"/>
      <c r="E38" s="15">
        <v>-1337475.6600000001</v>
      </c>
    </row>
    <row r="39" spans="1:5" ht="12.75">
      <c r="A39" s="3"/>
      <c r="B39" s="9" t="s">
        <v>31</v>
      </c>
      <c r="C39" s="10">
        <v>-220078.03</v>
      </c>
      <c r="D39" s="10"/>
      <c r="E39" s="11"/>
    </row>
    <row r="40" spans="1:5" ht="12.75">
      <c r="A40" s="3"/>
      <c r="B40" s="9" t="s">
        <v>32</v>
      </c>
      <c r="C40" s="10">
        <v>-676207.89</v>
      </c>
      <c r="D40" s="10"/>
      <c r="E40" s="11"/>
    </row>
    <row r="41" spans="1:5" ht="12.75">
      <c r="A41" s="3"/>
      <c r="B41" s="9" t="s">
        <v>33</v>
      </c>
      <c r="C41" s="10">
        <v>-441189.74</v>
      </c>
      <c r="D41" s="10"/>
      <c r="E41" s="11"/>
    </row>
    <row r="42" spans="1:5" ht="12.75">
      <c r="A42" s="3"/>
      <c r="B42" s="9"/>
      <c r="C42" s="10"/>
      <c r="D42" s="10"/>
      <c r="E42" s="11"/>
    </row>
    <row r="43" spans="1:5" ht="12.75">
      <c r="A43" s="5"/>
      <c r="B43" s="13" t="s">
        <v>34</v>
      </c>
      <c r="C43" s="14"/>
      <c r="D43" s="14"/>
      <c r="E43" s="15">
        <v>2700172.9000000004</v>
      </c>
    </row>
    <row r="44" spans="1:5" ht="12.75">
      <c r="A44" s="3"/>
      <c r="B44" s="9"/>
      <c r="C44" s="10"/>
      <c r="D44" s="10"/>
      <c r="E44" s="11"/>
    </row>
    <row r="45" spans="1:5" ht="12.75">
      <c r="A45" s="5"/>
      <c r="B45" s="13" t="s">
        <v>35</v>
      </c>
      <c r="C45" s="14"/>
      <c r="D45" s="14"/>
      <c r="E45" s="15">
        <v>-820294.6299999999</v>
      </c>
    </row>
    <row r="46" spans="1:5" ht="12.75">
      <c r="A46" s="3"/>
      <c r="B46" s="9" t="s">
        <v>36</v>
      </c>
      <c r="C46" s="10">
        <v>177392.9</v>
      </c>
      <c r="D46" s="10"/>
      <c r="E46" s="11"/>
    </row>
    <row r="47" spans="1:5" ht="12.75">
      <c r="A47" s="3"/>
      <c r="B47" s="9" t="s">
        <v>37</v>
      </c>
      <c r="C47" s="10">
        <v>-138965.46</v>
      </c>
      <c r="D47" s="10"/>
      <c r="E47" s="11"/>
    </row>
    <row r="48" spans="1:5" ht="12.75">
      <c r="A48" s="3"/>
      <c r="B48" s="9" t="s">
        <v>38</v>
      </c>
      <c r="C48" s="10">
        <v>-858722.07</v>
      </c>
      <c r="D48" s="10"/>
      <c r="E48" s="11"/>
    </row>
    <row r="49" spans="1:5" ht="12.75">
      <c r="A49" s="3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v>1879878.2700000005</v>
      </c>
      <c r="F50" s="1"/>
      <c r="G50" s="1"/>
    </row>
    <row r="51" spans="1:6" ht="12.75">
      <c r="A51" s="5"/>
      <c r="B51" s="4"/>
      <c r="C51" s="6"/>
      <c r="D51" s="6"/>
      <c r="E51" s="6"/>
      <c r="F51" s="1"/>
    </row>
    <row r="52" spans="1:7" ht="12.75">
      <c r="A52" s="5"/>
      <c r="B52" s="4"/>
      <c r="C52" s="6"/>
      <c r="D52" s="6"/>
      <c r="E52" s="6"/>
      <c r="F52" s="1"/>
      <c r="G52" s="1"/>
    </row>
    <row r="53" spans="1:6" ht="12.75">
      <c r="A53" s="5"/>
      <c r="B53" s="4"/>
      <c r="C53" s="6"/>
      <c r="D53" s="6"/>
      <c r="E53" s="6"/>
      <c r="F53" s="1"/>
    </row>
    <row r="54" spans="1:6" ht="12.75">
      <c r="A54" s="3"/>
      <c r="C54" s="1"/>
      <c r="D54" s="1"/>
      <c r="E54" s="1"/>
      <c r="F54" s="1"/>
    </row>
    <row r="56" spans="1:115" s="26" customFormat="1" ht="12.75">
      <c r="A56" s="4" t="s">
        <v>50</v>
      </c>
      <c r="B56" s="4"/>
      <c r="C56" s="4"/>
      <c r="D56" s="4"/>
      <c r="E56" s="4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</row>
    <row r="57" spans="1:115" s="26" customFormat="1" ht="12.75">
      <c r="A57" s="4" t="s">
        <v>52</v>
      </c>
      <c r="B57" s="4"/>
      <c r="C57" s="4"/>
      <c r="D57" s="4"/>
      <c r="E57" s="4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</row>
    <row r="58" spans="1:115" s="26" customFormat="1" ht="12.75">
      <c r="A58" s="4" t="s">
        <v>51</v>
      </c>
      <c r="B58" s="4"/>
      <c r="C58" s="4"/>
      <c r="D58" s="4"/>
      <c r="E58" s="27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</row>
  </sheetData>
  <sheetProtection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K58"/>
  <sheetViews>
    <sheetView zoomScale="80" zoomScaleNormal="80" zoomScalePageLayoutView="0" workbookViewId="0" topLeftCell="A1">
      <selection activeCell="G41" sqref="G41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">
        <v>56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/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5"/>
      <c r="B14" s="13" t="s">
        <v>13</v>
      </c>
      <c r="C14" s="14"/>
      <c r="D14" s="14"/>
      <c r="E14" s="15">
        <v>10169114.33</v>
      </c>
    </row>
    <row r="15" spans="1:5" ht="12.75">
      <c r="A15" s="3"/>
      <c r="B15" s="9" t="s">
        <v>14</v>
      </c>
      <c r="C15" s="10">
        <v>214691.36</v>
      </c>
      <c r="D15" s="10"/>
      <c r="E15" s="11"/>
    </row>
    <row r="16" spans="1:5" ht="12.75">
      <c r="A16" s="3"/>
      <c r="B16" s="9" t="s">
        <v>15</v>
      </c>
      <c r="C16" s="10">
        <v>7569350.96</v>
      </c>
      <c r="D16" s="10"/>
      <c r="E16" s="11"/>
    </row>
    <row r="17" spans="1:5" ht="12.75">
      <c r="A17" s="3"/>
      <c r="B17" s="9" t="s">
        <v>16</v>
      </c>
      <c r="C17" s="10">
        <v>2385072.01</v>
      </c>
      <c r="D17" s="10"/>
      <c r="E17" s="11"/>
    </row>
    <row r="18" spans="1:5" ht="12.75">
      <c r="A18" s="3"/>
      <c r="B18" s="9"/>
      <c r="C18" s="10"/>
      <c r="D18" s="10"/>
      <c r="E18" s="11"/>
    </row>
    <row r="19" spans="1:5" ht="12.75">
      <c r="A19" s="5"/>
      <c r="B19" s="13" t="s">
        <v>17</v>
      </c>
      <c r="C19" s="14"/>
      <c r="D19" s="14"/>
      <c r="E19" s="15">
        <v>-212327.52</v>
      </c>
    </row>
    <row r="20" spans="1:5" ht="12.75">
      <c r="A20" s="3"/>
      <c r="B20" s="9" t="s">
        <v>18</v>
      </c>
      <c r="C20" s="10">
        <v>-8.66</v>
      </c>
      <c r="D20" s="10"/>
      <c r="E20" s="11"/>
    </row>
    <row r="21" spans="1:5" ht="12.75">
      <c r="A21" s="3"/>
      <c r="B21" s="9" t="s">
        <v>19</v>
      </c>
      <c r="C21" s="10">
        <v>-212318.86</v>
      </c>
      <c r="D21" s="10"/>
      <c r="E21" s="11"/>
    </row>
    <row r="22" spans="1:5" ht="12.75">
      <c r="A22" s="3"/>
      <c r="B22" s="9"/>
      <c r="C22" s="10"/>
      <c r="D22" s="10"/>
      <c r="E22" s="11"/>
    </row>
    <row r="23" spans="1:5" ht="12.75">
      <c r="A23" s="5"/>
      <c r="B23" s="13" t="s">
        <v>20</v>
      </c>
      <c r="C23" s="14"/>
      <c r="D23" s="14"/>
      <c r="E23" s="15">
        <v>9956786.81</v>
      </c>
    </row>
    <row r="24" spans="1:5" ht="12.75">
      <c r="A24" s="3"/>
      <c r="B24" s="9"/>
      <c r="C24" s="10"/>
      <c r="D24" s="10"/>
      <c r="E24" s="11"/>
    </row>
    <row r="25" spans="1:5" ht="12.75">
      <c r="A25" s="5"/>
      <c r="B25" s="13" t="s">
        <v>21</v>
      </c>
      <c r="C25" s="14"/>
      <c r="D25" s="14"/>
      <c r="E25" s="15">
        <v>-5125642.08</v>
      </c>
    </row>
    <row r="26" spans="1:5" ht="12.75">
      <c r="A26" s="3"/>
      <c r="B26" s="9"/>
      <c r="C26" s="10"/>
      <c r="D26" s="10"/>
      <c r="E26" s="11"/>
    </row>
    <row r="27" spans="1:5" ht="12.75">
      <c r="A27" s="5"/>
      <c r="B27" s="13" t="s">
        <v>22</v>
      </c>
      <c r="C27" s="14"/>
      <c r="D27" s="14"/>
      <c r="E27" s="15">
        <v>10878549.24</v>
      </c>
    </row>
    <row r="28" spans="1:5" ht="12.75">
      <c r="A28" s="3"/>
      <c r="B28" s="9" t="s">
        <v>23</v>
      </c>
      <c r="C28" s="10">
        <v>4704017.29</v>
      </c>
      <c r="D28" s="10"/>
      <c r="E28" s="11"/>
    </row>
    <row r="29" spans="1:5" ht="12.75">
      <c r="A29" s="3"/>
      <c r="B29" s="9" t="s">
        <v>24</v>
      </c>
      <c r="C29" s="10">
        <v>6174531.95</v>
      </c>
      <c r="D29" s="10"/>
      <c r="E29" s="11"/>
    </row>
    <row r="30" spans="1:5" ht="12.75">
      <c r="A30" s="3"/>
      <c r="B30" s="9"/>
      <c r="C30" s="10"/>
      <c r="D30" s="10"/>
      <c r="E30" s="11"/>
    </row>
    <row r="31" spans="1:5" ht="12.75">
      <c r="A31" s="5"/>
      <c r="B31" s="13" t="s">
        <v>25</v>
      </c>
      <c r="C31" s="14"/>
      <c r="D31" s="14"/>
      <c r="E31" s="15">
        <v>-16004191.32</v>
      </c>
    </row>
    <row r="32" spans="1:5" ht="12.75">
      <c r="A32" s="3"/>
      <c r="B32" s="9" t="s">
        <v>26</v>
      </c>
      <c r="C32" s="10">
        <v>-423.01</v>
      </c>
      <c r="D32" s="10"/>
      <c r="E32" s="11"/>
    </row>
    <row r="33" spans="1:5" ht="12.75">
      <c r="A33" s="3"/>
      <c r="B33" s="9" t="s">
        <v>27</v>
      </c>
      <c r="C33" s="10">
        <v>-16003768.31</v>
      </c>
      <c r="D33" s="10"/>
      <c r="E33" s="11"/>
    </row>
    <row r="34" spans="1:5" ht="12.75">
      <c r="A34" s="3"/>
      <c r="B34" s="9" t="s">
        <v>28</v>
      </c>
      <c r="C34" s="10">
        <v>0</v>
      </c>
      <c r="D34" s="10"/>
      <c r="E34" s="11"/>
    </row>
    <row r="35" spans="1:5" ht="12.75">
      <c r="A35" s="3"/>
      <c r="B35" s="9"/>
      <c r="C35" s="10"/>
      <c r="D35" s="10"/>
      <c r="E35" s="11"/>
    </row>
    <row r="36" spans="1:5" ht="12.75">
      <c r="A36" s="5"/>
      <c r="B36" s="13" t="s">
        <v>29</v>
      </c>
      <c r="C36" s="14"/>
      <c r="D36" s="14"/>
      <c r="E36" s="15">
        <v>4831144.73</v>
      </c>
    </row>
    <row r="37" spans="1:5" ht="12.75">
      <c r="A37" s="3"/>
      <c r="B37" s="9"/>
      <c r="C37" s="10"/>
      <c r="D37" s="10"/>
      <c r="E37" s="11"/>
    </row>
    <row r="38" spans="1:5" ht="12.75">
      <c r="A38" s="5"/>
      <c r="B38" s="13" t="s">
        <v>30</v>
      </c>
      <c r="C38" s="14"/>
      <c r="D38" s="14"/>
      <c r="E38" s="15">
        <v>-1455811.04</v>
      </c>
    </row>
    <row r="39" spans="1:5" ht="12.75">
      <c r="A39" s="3"/>
      <c r="B39" s="9" t="s">
        <v>31</v>
      </c>
      <c r="C39" s="10">
        <v>-220078.03</v>
      </c>
      <c r="D39" s="10"/>
      <c r="E39" s="11"/>
    </row>
    <row r="40" spans="1:5" ht="12.75">
      <c r="A40" s="3"/>
      <c r="B40" s="9" t="s">
        <v>32</v>
      </c>
      <c r="C40" s="10">
        <v>-754661.51</v>
      </c>
      <c r="D40" s="10"/>
      <c r="E40" s="11"/>
    </row>
    <row r="41" spans="1:5" ht="12.75">
      <c r="A41" s="3"/>
      <c r="B41" s="9" t="s">
        <v>33</v>
      </c>
      <c r="C41" s="10">
        <v>-481071.5</v>
      </c>
      <c r="D41" s="10"/>
      <c r="E41" s="11"/>
    </row>
    <row r="42" spans="1:5" ht="12.75">
      <c r="A42" s="3"/>
      <c r="B42" s="9"/>
      <c r="C42" s="10"/>
      <c r="D42" s="10"/>
      <c r="E42" s="11"/>
    </row>
    <row r="43" spans="1:5" ht="12.75">
      <c r="A43" s="5"/>
      <c r="B43" s="13" t="s">
        <v>34</v>
      </c>
      <c r="C43" s="14"/>
      <c r="D43" s="14"/>
      <c r="E43" s="15">
        <v>3375333.6900000004</v>
      </c>
    </row>
    <row r="44" spans="1:5" ht="12.75">
      <c r="A44" s="3"/>
      <c r="B44" s="9"/>
      <c r="C44" s="10"/>
      <c r="D44" s="10"/>
      <c r="E44" s="11"/>
    </row>
    <row r="45" spans="1:5" ht="12.75">
      <c r="A45" s="5"/>
      <c r="B45" s="13" t="s">
        <v>35</v>
      </c>
      <c r="C45" s="14"/>
      <c r="D45" s="14"/>
      <c r="E45" s="15">
        <v>-1032826.7999999999</v>
      </c>
    </row>
    <row r="46" spans="1:5" ht="12.75">
      <c r="A46" s="3"/>
      <c r="B46" s="9" t="s">
        <v>36</v>
      </c>
      <c r="C46" s="10">
        <v>196432.86</v>
      </c>
      <c r="D46" s="10"/>
      <c r="E46" s="11"/>
    </row>
    <row r="47" spans="1:5" ht="12.75">
      <c r="A47" s="3"/>
      <c r="B47" s="9" t="s">
        <v>37</v>
      </c>
      <c r="C47" s="10">
        <v>-153454.47</v>
      </c>
      <c r="D47" s="10"/>
      <c r="E47" s="11"/>
    </row>
    <row r="48" spans="1:5" ht="12.75">
      <c r="A48" s="3"/>
      <c r="B48" s="9" t="s">
        <v>38</v>
      </c>
      <c r="C48" s="10">
        <v>-1075805.19</v>
      </c>
      <c r="D48" s="10"/>
      <c r="E48" s="11"/>
    </row>
    <row r="49" spans="1:5" ht="12.75">
      <c r="A49" s="3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v>2342506.8900000006</v>
      </c>
      <c r="F50" s="1"/>
      <c r="G50" s="1"/>
    </row>
    <row r="51" spans="1:6" ht="12.75">
      <c r="A51" s="5"/>
      <c r="B51" s="4"/>
      <c r="C51" s="6"/>
      <c r="D51" s="6"/>
      <c r="E51" s="6"/>
      <c r="F51" s="1"/>
    </row>
    <row r="52" spans="1:7" ht="12.75">
      <c r="A52" s="5"/>
      <c r="B52" s="4"/>
      <c r="C52" s="6"/>
      <c r="D52" s="6"/>
      <c r="E52" s="6"/>
      <c r="F52" s="1"/>
      <c r="G52" s="1"/>
    </row>
    <row r="53" spans="1:6" ht="12.75">
      <c r="A53" s="5"/>
      <c r="B53" s="4"/>
      <c r="C53" s="6"/>
      <c r="D53" s="6"/>
      <c r="E53" s="6"/>
      <c r="F53" s="1"/>
    </row>
    <row r="54" spans="1:6" ht="12.75">
      <c r="A54" s="3"/>
      <c r="C54" s="1"/>
      <c r="D54" s="1"/>
      <c r="E54" s="1"/>
      <c r="F54" s="1"/>
    </row>
    <row r="56" spans="1:115" s="26" customFormat="1" ht="12.75">
      <c r="A56" s="4" t="s">
        <v>50</v>
      </c>
      <c r="B56" s="4"/>
      <c r="C56" s="4"/>
      <c r="D56" s="4"/>
      <c r="E56" s="4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</row>
    <row r="57" spans="1:115" s="26" customFormat="1" ht="12.75">
      <c r="A57" s="4" t="s">
        <v>52</v>
      </c>
      <c r="B57" s="4"/>
      <c r="C57" s="4"/>
      <c r="D57" s="4"/>
      <c r="E57" s="4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</row>
    <row r="58" spans="1:115" s="26" customFormat="1" ht="12.75">
      <c r="A58" s="4" t="s">
        <v>51</v>
      </c>
      <c r="B58" s="4"/>
      <c r="C58" s="4"/>
      <c r="D58" s="4"/>
      <c r="E58" s="27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</row>
  </sheetData>
  <sheetProtection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K58"/>
  <sheetViews>
    <sheetView zoomScale="80" zoomScaleNormal="80" zoomScalePageLayoutView="0" workbookViewId="0" topLeftCell="A1">
      <selection activeCell="D52" sqref="D52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">
        <v>57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/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5"/>
      <c r="B14" s="13" t="s">
        <v>13</v>
      </c>
      <c r="C14" s="14"/>
      <c r="D14" s="14"/>
      <c r="E14" s="15">
        <v>11647874.4</v>
      </c>
    </row>
    <row r="15" spans="1:5" ht="12.75">
      <c r="A15" s="3"/>
      <c r="B15" s="9" t="s">
        <v>14</v>
      </c>
      <c r="C15" s="10">
        <v>270051.59</v>
      </c>
      <c r="D15" s="10"/>
      <c r="E15" s="11"/>
    </row>
    <row r="16" spans="1:5" ht="12.75">
      <c r="A16" s="3"/>
      <c r="B16" s="9" t="s">
        <v>15</v>
      </c>
      <c r="C16" s="10">
        <v>8767077.99</v>
      </c>
      <c r="D16" s="10"/>
      <c r="E16" s="11"/>
    </row>
    <row r="17" spans="1:5" ht="12.75">
      <c r="A17" s="3"/>
      <c r="B17" s="9" t="s">
        <v>16</v>
      </c>
      <c r="C17" s="10">
        <v>2610744.82</v>
      </c>
      <c r="D17" s="10"/>
      <c r="E17" s="11"/>
    </row>
    <row r="18" spans="1:5" ht="12.75">
      <c r="A18" s="3"/>
      <c r="B18" s="9"/>
      <c r="C18" s="10"/>
      <c r="D18" s="10"/>
      <c r="E18" s="11"/>
    </row>
    <row r="19" spans="1:5" ht="12.75">
      <c r="A19" s="5"/>
      <c r="B19" s="13" t="s">
        <v>17</v>
      </c>
      <c r="C19" s="14"/>
      <c r="D19" s="14"/>
      <c r="E19" s="15">
        <v>-233624.57</v>
      </c>
    </row>
    <row r="20" spans="1:5" ht="12.75">
      <c r="A20" s="3"/>
      <c r="B20" s="9" t="s">
        <v>18</v>
      </c>
      <c r="C20" s="10">
        <v>-8.66</v>
      </c>
      <c r="D20" s="10"/>
      <c r="E20" s="11"/>
    </row>
    <row r="21" spans="1:5" ht="12.75">
      <c r="A21" s="3"/>
      <c r="B21" s="9" t="s">
        <v>19</v>
      </c>
      <c r="C21" s="10">
        <v>-233615.91</v>
      </c>
      <c r="D21" s="10"/>
      <c r="E21" s="11"/>
    </row>
    <row r="22" spans="1:5" ht="12.75">
      <c r="A22" s="3"/>
      <c r="B22" s="9"/>
      <c r="C22" s="10"/>
      <c r="D22" s="10"/>
      <c r="E22" s="11"/>
    </row>
    <row r="23" spans="1:5" ht="12.75">
      <c r="A23" s="5"/>
      <c r="B23" s="13" t="s">
        <v>20</v>
      </c>
      <c r="C23" s="14"/>
      <c r="D23" s="14"/>
      <c r="E23" s="15">
        <v>11414249.83</v>
      </c>
    </row>
    <row r="24" spans="1:5" ht="12.75">
      <c r="A24" s="3"/>
      <c r="B24" s="9"/>
      <c r="C24" s="10"/>
      <c r="D24" s="10"/>
      <c r="E24" s="11"/>
    </row>
    <row r="25" spans="1:5" ht="12.75">
      <c r="A25" s="5"/>
      <c r="B25" s="13" t="s">
        <v>21</v>
      </c>
      <c r="C25" s="14"/>
      <c r="D25" s="14"/>
      <c r="E25" s="15">
        <v>-5815719.720000001</v>
      </c>
    </row>
    <row r="26" spans="1:5" ht="12.75">
      <c r="A26" s="3"/>
      <c r="B26" s="9"/>
      <c r="C26" s="10"/>
      <c r="D26" s="10"/>
      <c r="E26" s="11"/>
    </row>
    <row r="27" spans="1:5" ht="12.75">
      <c r="A27" s="5"/>
      <c r="B27" s="13" t="s">
        <v>22</v>
      </c>
      <c r="C27" s="14"/>
      <c r="D27" s="14"/>
      <c r="E27" s="15">
        <v>13083750.4</v>
      </c>
    </row>
    <row r="28" spans="1:5" ht="12.75">
      <c r="A28" s="3"/>
      <c r="B28" s="9" t="s">
        <v>23</v>
      </c>
      <c r="C28" s="10">
        <v>5303896.17</v>
      </c>
      <c r="D28" s="10"/>
      <c r="E28" s="11"/>
    </row>
    <row r="29" spans="1:5" ht="12.75">
      <c r="A29" s="3"/>
      <c r="B29" s="9" t="s">
        <v>24</v>
      </c>
      <c r="C29" s="10">
        <v>7779854.23</v>
      </c>
      <c r="D29" s="10"/>
      <c r="E29" s="11"/>
    </row>
    <row r="30" spans="1:5" ht="12.75">
      <c r="A30" s="3"/>
      <c r="B30" s="9"/>
      <c r="C30" s="10"/>
      <c r="D30" s="10"/>
      <c r="E30" s="11"/>
    </row>
    <row r="31" spans="1:5" ht="12.75">
      <c r="A31" s="5"/>
      <c r="B31" s="13" t="s">
        <v>25</v>
      </c>
      <c r="C31" s="14"/>
      <c r="D31" s="14"/>
      <c r="E31" s="15">
        <v>-18899470.12</v>
      </c>
    </row>
    <row r="32" spans="1:5" ht="12.75">
      <c r="A32" s="3"/>
      <c r="B32" s="9" t="s">
        <v>26</v>
      </c>
      <c r="C32" s="10">
        <v>-616.47</v>
      </c>
      <c r="D32" s="10"/>
      <c r="E32" s="11"/>
    </row>
    <row r="33" spans="1:5" ht="12.75">
      <c r="A33" s="3"/>
      <c r="B33" s="9" t="s">
        <v>27</v>
      </c>
      <c r="C33" s="10">
        <v>-18898853.650000002</v>
      </c>
      <c r="D33" s="10"/>
      <c r="E33" s="11"/>
    </row>
    <row r="34" spans="1:5" ht="12.75">
      <c r="A34" s="3"/>
      <c r="B34" s="9" t="s">
        <v>28</v>
      </c>
      <c r="C34" s="10">
        <v>0</v>
      </c>
      <c r="D34" s="10"/>
      <c r="E34" s="11"/>
    </row>
    <row r="35" spans="1:5" ht="12.75">
      <c r="A35" s="3"/>
      <c r="B35" s="9"/>
      <c r="C35" s="10"/>
      <c r="D35" s="10"/>
      <c r="E35" s="11"/>
    </row>
    <row r="36" spans="1:5" ht="12.75">
      <c r="A36" s="5"/>
      <c r="B36" s="13" t="s">
        <v>29</v>
      </c>
      <c r="C36" s="14"/>
      <c r="D36" s="14"/>
      <c r="E36" s="15">
        <v>5598530.109999999</v>
      </c>
    </row>
    <row r="37" spans="1:5" ht="12.75">
      <c r="A37" s="3"/>
      <c r="B37" s="9"/>
      <c r="C37" s="10"/>
      <c r="D37" s="10"/>
      <c r="E37" s="11"/>
    </row>
    <row r="38" spans="1:5" ht="12.75">
      <c r="A38" s="5"/>
      <c r="B38" s="13" t="s">
        <v>30</v>
      </c>
      <c r="C38" s="14"/>
      <c r="D38" s="14"/>
      <c r="E38" s="15">
        <v>-1798645.1999999997</v>
      </c>
    </row>
    <row r="39" spans="1:5" ht="12.75">
      <c r="A39" s="3"/>
      <c r="B39" s="9" t="s">
        <v>31</v>
      </c>
      <c r="C39" s="10">
        <v>-306520.98</v>
      </c>
      <c r="D39" s="10"/>
      <c r="E39" s="11"/>
    </row>
    <row r="40" spans="1:5" ht="12.75">
      <c r="A40" s="3"/>
      <c r="B40" s="9" t="s">
        <v>32</v>
      </c>
      <c r="C40" s="10">
        <v>-832837.63</v>
      </c>
      <c r="D40" s="10"/>
      <c r="E40" s="11"/>
    </row>
    <row r="41" spans="1:5" ht="12.75">
      <c r="A41" s="3"/>
      <c r="B41" s="9" t="s">
        <v>33</v>
      </c>
      <c r="C41" s="10">
        <v>-659286.59</v>
      </c>
      <c r="D41" s="10"/>
      <c r="E41" s="11"/>
    </row>
    <row r="42" spans="1:5" ht="12.75">
      <c r="A42" s="3"/>
      <c r="B42" s="9"/>
      <c r="C42" s="10"/>
      <c r="D42" s="10"/>
      <c r="E42" s="11"/>
    </row>
    <row r="43" spans="1:5" ht="12.75">
      <c r="A43" s="5"/>
      <c r="B43" s="13" t="s">
        <v>34</v>
      </c>
      <c r="C43" s="14"/>
      <c r="D43" s="14"/>
      <c r="E43" s="15">
        <v>3799884.9099999997</v>
      </c>
    </row>
    <row r="44" spans="1:5" ht="12.75">
      <c r="A44" s="3"/>
      <c r="B44" s="9"/>
      <c r="C44" s="10"/>
      <c r="D44" s="10"/>
      <c r="E44" s="11"/>
    </row>
    <row r="45" spans="1:5" ht="12.75">
      <c r="A45" s="5"/>
      <c r="B45" s="13" t="s">
        <v>35</v>
      </c>
      <c r="C45" s="14"/>
      <c r="D45" s="14"/>
      <c r="E45" s="15">
        <v>-1283909.76</v>
      </c>
    </row>
    <row r="46" spans="1:5" ht="12.75">
      <c r="A46" s="3"/>
      <c r="B46" s="9" t="s">
        <v>36</v>
      </c>
      <c r="C46" s="10">
        <v>294013.07</v>
      </c>
      <c r="D46" s="10"/>
      <c r="E46" s="11"/>
    </row>
    <row r="47" spans="1:5" ht="12.75">
      <c r="A47" s="3"/>
      <c r="B47" s="9" t="s">
        <v>37</v>
      </c>
      <c r="C47" s="10">
        <v>-197261.17</v>
      </c>
      <c r="D47" s="10"/>
      <c r="E47" s="11"/>
    </row>
    <row r="48" spans="1:5" ht="12.75">
      <c r="A48" s="3"/>
      <c r="B48" s="9" t="s">
        <v>38</v>
      </c>
      <c r="C48" s="10">
        <v>-1380661.66</v>
      </c>
      <c r="D48" s="10"/>
      <c r="E48" s="11"/>
    </row>
    <row r="49" spans="1:5" ht="12.75">
      <c r="A49" s="3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v>2515975.1499999994</v>
      </c>
      <c r="F50" s="1"/>
      <c r="G50" s="1"/>
    </row>
    <row r="51" spans="1:6" ht="12.75">
      <c r="A51" s="5"/>
      <c r="B51" s="4"/>
      <c r="C51" s="6"/>
      <c r="D51" s="6"/>
      <c r="E51" s="6"/>
      <c r="F51" s="1"/>
    </row>
    <row r="52" spans="1:7" ht="12.75">
      <c r="A52" s="5"/>
      <c r="B52" s="4"/>
      <c r="C52" s="6"/>
      <c r="D52" s="6"/>
      <c r="E52" s="6"/>
      <c r="F52" s="1"/>
      <c r="G52" s="1"/>
    </row>
    <row r="53" spans="1:6" ht="12.75">
      <c r="A53" s="5"/>
      <c r="B53" s="4"/>
      <c r="C53" s="6"/>
      <c r="D53" s="6"/>
      <c r="E53" s="6"/>
      <c r="F53" s="1"/>
    </row>
    <row r="54" spans="1:6" ht="12.75">
      <c r="A54" s="3"/>
      <c r="C54" s="1"/>
      <c r="D54" s="1"/>
      <c r="E54" s="1"/>
      <c r="F54" s="1"/>
    </row>
    <row r="56" spans="1:115" s="26" customFormat="1" ht="12.75">
      <c r="A56" s="4" t="s">
        <v>50</v>
      </c>
      <c r="B56" s="4"/>
      <c r="C56" s="4"/>
      <c r="D56" s="4"/>
      <c r="E56" s="4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</row>
    <row r="57" spans="1:115" s="26" customFormat="1" ht="12.75">
      <c r="A57" s="4" t="s">
        <v>52</v>
      </c>
      <c r="B57" s="4"/>
      <c r="C57" s="4"/>
      <c r="D57" s="4"/>
      <c r="E57" s="4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</row>
    <row r="58" spans="1:115" s="26" customFormat="1" ht="12.75">
      <c r="A58" s="4" t="s">
        <v>51</v>
      </c>
      <c r="B58" s="4"/>
      <c r="C58" s="4"/>
      <c r="D58" s="4"/>
      <c r="E58" s="27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</row>
  </sheetData>
  <sheetProtection password="C8DF" sheet="1" objects="1" scenarios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K58"/>
  <sheetViews>
    <sheetView zoomScale="80" zoomScaleNormal="80" zoomScalePageLayoutView="0" workbookViewId="0" topLeftCell="A1">
      <selection activeCell="G35" sqref="G35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">
        <v>58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/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5"/>
      <c r="B14" s="13" t="s">
        <v>13</v>
      </c>
      <c r="C14" s="14"/>
      <c r="D14" s="14"/>
      <c r="E14" s="15">
        <v>901920.45</v>
      </c>
    </row>
    <row r="15" spans="1:5" ht="12.75">
      <c r="A15" s="3"/>
      <c r="B15" s="9" t="s">
        <v>14</v>
      </c>
      <c r="C15" s="10">
        <v>61565.12</v>
      </c>
      <c r="D15" s="10"/>
      <c r="E15" s="11"/>
    </row>
    <row r="16" spans="1:5" ht="12.75">
      <c r="A16" s="3"/>
      <c r="B16" s="9" t="s">
        <v>15</v>
      </c>
      <c r="C16" s="10">
        <v>675170.44</v>
      </c>
      <c r="D16" s="10"/>
      <c r="E16" s="11"/>
    </row>
    <row r="17" spans="1:5" ht="12.75">
      <c r="A17" s="3"/>
      <c r="B17" s="9" t="s">
        <v>16</v>
      </c>
      <c r="C17" s="10">
        <v>165184.89</v>
      </c>
      <c r="D17" s="10"/>
      <c r="E17" s="11"/>
    </row>
    <row r="18" spans="1:5" ht="12.75">
      <c r="A18" s="3"/>
      <c r="B18" s="9"/>
      <c r="C18" s="10"/>
      <c r="D18" s="10"/>
      <c r="E18" s="11"/>
    </row>
    <row r="19" spans="1:5" ht="12.75">
      <c r="A19" s="5"/>
      <c r="B19" s="13" t="s">
        <v>17</v>
      </c>
      <c r="C19" s="14"/>
      <c r="D19" s="14"/>
      <c r="E19" s="15">
        <v>-26247.39</v>
      </c>
    </row>
    <row r="20" spans="1:5" ht="12.75">
      <c r="A20" s="3"/>
      <c r="B20" s="9" t="s">
        <v>18</v>
      </c>
      <c r="C20" s="10">
        <v>0</v>
      </c>
      <c r="D20" s="10"/>
      <c r="E20" s="11"/>
    </row>
    <row r="21" spans="1:5" ht="12.75">
      <c r="A21" s="3"/>
      <c r="B21" s="9" t="s">
        <v>19</v>
      </c>
      <c r="C21" s="10">
        <v>-26247.39</v>
      </c>
      <c r="D21" s="10"/>
      <c r="E21" s="11"/>
    </row>
    <row r="22" spans="1:5" ht="12.75">
      <c r="A22" s="3"/>
      <c r="B22" s="9"/>
      <c r="C22" s="10"/>
      <c r="D22" s="10"/>
      <c r="E22" s="11"/>
    </row>
    <row r="23" spans="1:5" ht="12.75">
      <c r="A23" s="5"/>
      <c r="B23" s="13" t="s">
        <v>20</v>
      </c>
      <c r="C23" s="14"/>
      <c r="D23" s="14"/>
      <c r="E23" s="15">
        <v>875673.0599999999</v>
      </c>
    </row>
    <row r="24" spans="1:5" ht="12.75">
      <c r="A24" s="3"/>
      <c r="B24" s="9"/>
      <c r="C24" s="10"/>
      <c r="D24" s="10"/>
      <c r="E24" s="11"/>
    </row>
    <row r="25" spans="1:5" ht="12.75">
      <c r="A25" s="5"/>
      <c r="B25" s="13" t="s">
        <v>21</v>
      </c>
      <c r="C25" s="14"/>
      <c r="D25" s="14"/>
      <c r="E25" s="15">
        <v>-251306.18000000017</v>
      </c>
    </row>
    <row r="26" spans="1:5" ht="12.75">
      <c r="A26" s="3"/>
      <c r="B26" s="9"/>
      <c r="C26" s="10"/>
      <c r="D26" s="10"/>
      <c r="E26" s="11"/>
    </row>
    <row r="27" spans="1:5" ht="12.75">
      <c r="A27" s="5"/>
      <c r="B27" s="13" t="s">
        <v>22</v>
      </c>
      <c r="C27" s="14"/>
      <c r="D27" s="14"/>
      <c r="E27" s="15">
        <v>1257300.65</v>
      </c>
    </row>
    <row r="28" spans="1:5" ht="12.75">
      <c r="A28" s="3"/>
      <c r="B28" s="9" t="s">
        <v>23</v>
      </c>
      <c r="C28" s="10">
        <v>581397.47</v>
      </c>
      <c r="D28" s="10"/>
      <c r="E28" s="11"/>
    </row>
    <row r="29" spans="1:5" ht="12.75">
      <c r="A29" s="3"/>
      <c r="B29" s="9" t="s">
        <v>24</v>
      </c>
      <c r="C29" s="10">
        <v>675903.18</v>
      </c>
      <c r="D29" s="10"/>
      <c r="E29" s="11"/>
    </row>
    <row r="30" spans="1:5" ht="12.75">
      <c r="A30" s="3"/>
      <c r="B30" s="9"/>
      <c r="C30" s="10"/>
      <c r="D30" s="10"/>
      <c r="E30" s="11"/>
    </row>
    <row r="31" spans="1:5" ht="12.75">
      <c r="A31" s="5"/>
      <c r="B31" s="13" t="s">
        <v>25</v>
      </c>
      <c r="C31" s="14"/>
      <c r="D31" s="14"/>
      <c r="E31" s="15">
        <v>-1508606.83</v>
      </c>
    </row>
    <row r="32" spans="1:5" ht="12.75">
      <c r="A32" s="3"/>
      <c r="B32" s="9" t="s">
        <v>26</v>
      </c>
      <c r="C32" s="10">
        <v>-132.61</v>
      </c>
      <c r="D32" s="10"/>
      <c r="E32" s="11"/>
    </row>
    <row r="33" spans="1:5" ht="12.75">
      <c r="A33" s="3"/>
      <c r="B33" s="9" t="s">
        <v>27</v>
      </c>
      <c r="C33" s="10">
        <v>-1508474.22</v>
      </c>
      <c r="D33" s="10"/>
      <c r="E33" s="11"/>
    </row>
    <row r="34" spans="1:5" ht="12.75">
      <c r="A34" s="3"/>
      <c r="B34" s="9" t="s">
        <v>28</v>
      </c>
      <c r="C34" s="10">
        <v>0</v>
      </c>
      <c r="D34" s="10"/>
      <c r="E34" s="11"/>
    </row>
    <row r="35" spans="1:5" ht="12.75">
      <c r="A35" s="3"/>
      <c r="B35" s="9"/>
      <c r="C35" s="10"/>
      <c r="D35" s="10"/>
      <c r="E35" s="11"/>
    </row>
    <row r="36" spans="1:5" ht="12.75">
      <c r="A36" s="5"/>
      <c r="B36" s="13" t="s">
        <v>29</v>
      </c>
      <c r="C36" s="14"/>
      <c r="D36" s="14"/>
      <c r="E36" s="15">
        <v>624366.8799999998</v>
      </c>
    </row>
    <row r="37" spans="1:5" ht="12.75">
      <c r="A37" s="3"/>
      <c r="B37" s="9"/>
      <c r="C37" s="10"/>
      <c r="D37" s="10"/>
      <c r="E37" s="11"/>
    </row>
    <row r="38" spans="1:5" ht="12.75">
      <c r="A38" s="5"/>
      <c r="B38" s="13" t="s">
        <v>30</v>
      </c>
      <c r="C38" s="14"/>
      <c r="D38" s="14"/>
      <c r="E38" s="15">
        <v>-141326.7</v>
      </c>
    </row>
    <row r="39" spans="1:5" ht="12.75">
      <c r="A39" s="3"/>
      <c r="B39" s="9" t="s">
        <v>31</v>
      </c>
      <c r="C39" s="10">
        <v>0</v>
      </c>
      <c r="D39" s="10"/>
      <c r="E39" s="11"/>
    </row>
    <row r="40" spans="1:5" ht="12.75">
      <c r="A40" s="3"/>
      <c r="B40" s="9" t="s">
        <v>32</v>
      </c>
      <c r="C40" s="10">
        <v>-90417.16</v>
      </c>
      <c r="D40" s="10"/>
      <c r="E40" s="11"/>
    </row>
    <row r="41" spans="1:5" ht="12.75">
      <c r="A41" s="3"/>
      <c r="B41" s="9" t="s">
        <v>33</v>
      </c>
      <c r="C41" s="10">
        <v>-50909.54</v>
      </c>
      <c r="D41" s="10"/>
      <c r="E41" s="11"/>
    </row>
    <row r="42" spans="1:5" ht="12.75">
      <c r="A42" s="3"/>
      <c r="B42" s="9"/>
      <c r="C42" s="10"/>
      <c r="D42" s="10"/>
      <c r="E42" s="11"/>
    </row>
    <row r="43" spans="1:5" ht="12.75">
      <c r="A43" s="5"/>
      <c r="B43" s="13" t="s">
        <v>34</v>
      </c>
      <c r="C43" s="14"/>
      <c r="D43" s="14"/>
      <c r="E43" s="15">
        <v>483040.17999999976</v>
      </c>
    </row>
    <row r="44" spans="1:5" ht="12.75">
      <c r="A44" s="3"/>
      <c r="B44" s="9"/>
      <c r="C44" s="10"/>
      <c r="D44" s="10"/>
      <c r="E44" s="11"/>
    </row>
    <row r="45" spans="1:5" ht="12.75">
      <c r="A45" s="5"/>
      <c r="B45" s="13" t="s">
        <v>35</v>
      </c>
      <c r="C45" s="14"/>
      <c r="D45" s="14"/>
      <c r="E45" s="15">
        <v>-150253.32</v>
      </c>
    </row>
    <row r="46" spans="1:5" ht="12.75">
      <c r="A46" s="3"/>
      <c r="B46" s="9" t="s">
        <v>36</v>
      </c>
      <c r="C46" s="10">
        <v>15478.14</v>
      </c>
      <c r="D46" s="10"/>
      <c r="E46" s="11"/>
    </row>
    <row r="47" spans="1:5" ht="12.75">
      <c r="A47" s="3"/>
      <c r="B47" s="9" t="s">
        <v>37</v>
      </c>
      <c r="C47" s="10">
        <v>-8853.99</v>
      </c>
      <c r="D47" s="10"/>
      <c r="E47" s="11"/>
    </row>
    <row r="48" spans="1:5" ht="12.75">
      <c r="A48" s="3"/>
      <c r="B48" s="9" t="s">
        <v>38</v>
      </c>
      <c r="C48" s="10">
        <v>-156877.47</v>
      </c>
      <c r="D48" s="10"/>
      <c r="E48" s="11"/>
    </row>
    <row r="49" spans="1:5" ht="12.75">
      <c r="A49" s="3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v>332786.85999999975</v>
      </c>
      <c r="F50" s="1"/>
      <c r="G50" s="1"/>
    </row>
    <row r="51" spans="1:6" ht="12.75">
      <c r="A51" s="5"/>
      <c r="B51" s="4"/>
      <c r="C51" s="6"/>
      <c r="D51" s="6"/>
      <c r="E51" s="6"/>
      <c r="F51" s="1"/>
    </row>
    <row r="52" spans="1:7" ht="12.75">
      <c r="A52" s="5"/>
      <c r="B52" s="4"/>
      <c r="C52" s="6"/>
      <c r="D52" s="6"/>
      <c r="E52" s="6"/>
      <c r="F52" s="1"/>
      <c r="G52" s="1"/>
    </row>
    <row r="53" spans="1:6" ht="12.75">
      <c r="A53" s="5"/>
      <c r="B53" s="4"/>
      <c r="C53" s="6"/>
      <c r="D53" s="6"/>
      <c r="E53" s="6"/>
      <c r="F53" s="1"/>
    </row>
    <row r="54" spans="1:6" ht="12.75">
      <c r="A54" s="3"/>
      <c r="C54" s="1"/>
      <c r="D54" s="1"/>
      <c r="E54" s="1"/>
      <c r="F54" s="1"/>
    </row>
    <row r="56" spans="1:115" s="26" customFormat="1" ht="12.75">
      <c r="A56" s="4" t="s">
        <v>50</v>
      </c>
      <c r="B56" s="4"/>
      <c r="C56" s="4"/>
      <c r="D56" s="4"/>
      <c r="E56" s="4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</row>
    <row r="57" spans="1:115" s="26" customFormat="1" ht="12.75">
      <c r="A57" s="4" t="s">
        <v>52</v>
      </c>
      <c r="B57" s="4"/>
      <c r="C57" s="4"/>
      <c r="D57" s="4"/>
      <c r="E57" s="4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</row>
    <row r="58" spans="1:115" s="26" customFormat="1" ht="12.75">
      <c r="A58" s="4" t="s">
        <v>51</v>
      </c>
      <c r="B58" s="4"/>
      <c r="C58" s="4"/>
      <c r="D58" s="4"/>
      <c r="E58" s="27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</row>
  </sheetData>
  <sheetProtection password="C8DF" sheet="1" objects="1" scenarios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K58"/>
  <sheetViews>
    <sheetView zoomScale="80" zoomScaleNormal="80" zoomScalePageLayoutView="0" workbookViewId="0" topLeftCell="A1">
      <selection activeCell="G25" sqref="G25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">
        <v>59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/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5"/>
      <c r="B14" s="13" t="s">
        <v>13</v>
      </c>
      <c r="C14" s="14"/>
      <c r="D14" s="14"/>
      <c r="E14" s="15">
        <v>1890419.5999999999</v>
      </c>
    </row>
    <row r="15" spans="1:5" ht="12.75">
      <c r="A15" s="3"/>
      <c r="B15" s="9" t="s">
        <v>14</v>
      </c>
      <c r="C15" s="10">
        <v>116953.18</v>
      </c>
      <c r="D15" s="10"/>
      <c r="E15" s="11"/>
    </row>
    <row r="16" spans="1:5" ht="12.75">
      <c r="A16" s="3"/>
      <c r="B16" s="9" t="s">
        <v>15</v>
      </c>
      <c r="C16" s="10">
        <v>1398115.99</v>
      </c>
      <c r="D16" s="10"/>
      <c r="E16" s="11"/>
    </row>
    <row r="17" spans="1:5" ht="12.75">
      <c r="A17" s="3"/>
      <c r="B17" s="9" t="s">
        <v>16</v>
      </c>
      <c r="C17" s="10">
        <v>375350.43</v>
      </c>
      <c r="D17" s="10"/>
      <c r="E17" s="11"/>
    </row>
    <row r="18" spans="1:5" ht="12.75">
      <c r="A18" s="3"/>
      <c r="B18" s="9"/>
      <c r="C18" s="10"/>
      <c r="D18" s="10"/>
      <c r="E18" s="11"/>
    </row>
    <row r="19" spans="1:5" ht="12.75">
      <c r="A19" s="5"/>
      <c r="B19" s="13" t="s">
        <v>17</v>
      </c>
      <c r="C19" s="14"/>
      <c r="D19" s="14"/>
      <c r="E19" s="15">
        <v>-48385.97</v>
      </c>
    </row>
    <row r="20" spans="1:5" ht="12.75">
      <c r="A20" s="3"/>
      <c r="B20" s="9" t="s">
        <v>18</v>
      </c>
      <c r="C20" s="10">
        <v>0</v>
      </c>
      <c r="D20" s="10"/>
      <c r="E20" s="11"/>
    </row>
    <row r="21" spans="1:5" ht="12.75">
      <c r="A21" s="3"/>
      <c r="B21" s="9" t="s">
        <v>19</v>
      </c>
      <c r="C21" s="10">
        <v>-48385.97</v>
      </c>
      <c r="D21" s="10"/>
      <c r="E21" s="11"/>
    </row>
    <row r="22" spans="1:5" ht="12.75">
      <c r="A22" s="3"/>
      <c r="B22" s="9"/>
      <c r="C22" s="10"/>
      <c r="D22" s="10"/>
      <c r="E22" s="11"/>
    </row>
    <row r="23" spans="1:5" ht="12.75">
      <c r="A23" s="5"/>
      <c r="B23" s="13" t="s">
        <v>20</v>
      </c>
      <c r="C23" s="14"/>
      <c r="D23" s="14"/>
      <c r="E23" s="15">
        <v>1842033.63</v>
      </c>
    </row>
    <row r="24" spans="1:5" ht="12.75">
      <c r="A24" s="3"/>
      <c r="B24" s="9"/>
      <c r="C24" s="10"/>
      <c r="D24" s="10"/>
      <c r="E24" s="11"/>
    </row>
    <row r="25" spans="1:5" ht="12.75">
      <c r="A25" s="5"/>
      <c r="B25" s="13" t="s">
        <v>21</v>
      </c>
      <c r="C25" s="14"/>
      <c r="D25" s="14"/>
      <c r="E25" s="15">
        <v>-530389.1799999997</v>
      </c>
    </row>
    <row r="26" spans="1:5" ht="12.75">
      <c r="A26" s="3"/>
      <c r="B26" s="9"/>
      <c r="C26" s="10"/>
      <c r="D26" s="10"/>
      <c r="E26" s="11"/>
    </row>
    <row r="27" spans="1:5" ht="12.75">
      <c r="A27" s="5"/>
      <c r="B27" s="13" t="s">
        <v>22</v>
      </c>
      <c r="C27" s="14"/>
      <c r="D27" s="14"/>
      <c r="E27" s="15">
        <v>2541299.6</v>
      </c>
    </row>
    <row r="28" spans="1:5" ht="12.75">
      <c r="A28" s="3"/>
      <c r="B28" s="9" t="s">
        <v>23</v>
      </c>
      <c r="C28" s="10">
        <v>1185080.23</v>
      </c>
      <c r="D28" s="10"/>
      <c r="E28" s="11"/>
    </row>
    <row r="29" spans="1:5" ht="12.75">
      <c r="A29" s="3"/>
      <c r="B29" s="9" t="s">
        <v>24</v>
      </c>
      <c r="C29" s="10">
        <v>1356219.37</v>
      </c>
      <c r="D29" s="10"/>
      <c r="E29" s="11"/>
    </row>
    <row r="30" spans="1:5" ht="12.75">
      <c r="A30" s="3"/>
      <c r="B30" s="9"/>
      <c r="C30" s="10"/>
      <c r="D30" s="10"/>
      <c r="E30" s="11"/>
    </row>
    <row r="31" spans="1:5" ht="12.75">
      <c r="A31" s="5"/>
      <c r="B31" s="13" t="s">
        <v>25</v>
      </c>
      <c r="C31" s="14"/>
      <c r="D31" s="14"/>
      <c r="E31" s="15">
        <v>-3071688.78</v>
      </c>
    </row>
    <row r="32" spans="1:5" ht="12.75">
      <c r="A32" s="3"/>
      <c r="B32" s="9" t="s">
        <v>26</v>
      </c>
      <c r="C32" s="10">
        <v>-237.26</v>
      </c>
      <c r="D32" s="10"/>
      <c r="E32" s="11"/>
    </row>
    <row r="33" spans="1:5" ht="12.75">
      <c r="A33" s="3"/>
      <c r="B33" s="9" t="s">
        <v>27</v>
      </c>
      <c r="C33" s="10">
        <v>-3071451.52</v>
      </c>
      <c r="D33" s="10"/>
      <c r="E33" s="11"/>
    </row>
    <row r="34" spans="1:5" ht="12.75">
      <c r="A34" s="3"/>
      <c r="B34" s="9" t="s">
        <v>28</v>
      </c>
      <c r="C34" s="10">
        <v>0</v>
      </c>
      <c r="D34" s="10"/>
      <c r="E34" s="11"/>
    </row>
    <row r="35" spans="1:5" ht="12.75">
      <c r="A35" s="3"/>
      <c r="B35" s="9"/>
      <c r="C35" s="10"/>
      <c r="D35" s="10"/>
      <c r="E35" s="11"/>
    </row>
    <row r="36" spans="1:5" ht="12.75">
      <c r="A36" s="5"/>
      <c r="B36" s="13" t="s">
        <v>29</v>
      </c>
      <c r="C36" s="14"/>
      <c r="D36" s="14"/>
      <c r="E36" s="15">
        <v>1311644.4500000002</v>
      </c>
    </row>
    <row r="37" spans="1:5" ht="12.75">
      <c r="A37" s="3"/>
      <c r="B37" s="9"/>
      <c r="C37" s="10"/>
      <c r="D37" s="10"/>
      <c r="E37" s="11"/>
    </row>
    <row r="38" spans="1:5" ht="12.75">
      <c r="A38" s="5"/>
      <c r="B38" s="13" t="s">
        <v>30</v>
      </c>
      <c r="C38" s="14"/>
      <c r="D38" s="14"/>
      <c r="E38" s="15">
        <v>-283854.64</v>
      </c>
    </row>
    <row r="39" spans="1:5" ht="12.75">
      <c r="A39" s="3"/>
      <c r="B39" s="9" t="s">
        <v>31</v>
      </c>
      <c r="C39" s="10">
        <v>0</v>
      </c>
      <c r="D39" s="10"/>
      <c r="E39" s="11"/>
    </row>
    <row r="40" spans="1:5" ht="12.75">
      <c r="A40" s="3"/>
      <c r="B40" s="9" t="s">
        <v>32</v>
      </c>
      <c r="C40" s="10">
        <v>-181159.35</v>
      </c>
      <c r="D40" s="10"/>
      <c r="E40" s="11"/>
    </row>
    <row r="41" spans="1:5" ht="12.75">
      <c r="A41" s="3"/>
      <c r="B41" s="9" t="s">
        <v>33</v>
      </c>
      <c r="C41" s="10">
        <v>-102695.29</v>
      </c>
      <c r="D41" s="10"/>
      <c r="E41" s="11"/>
    </row>
    <row r="42" spans="1:5" ht="12.75">
      <c r="A42" s="3"/>
      <c r="B42" s="9"/>
      <c r="C42" s="10"/>
      <c r="D42" s="10"/>
      <c r="E42" s="11"/>
    </row>
    <row r="43" spans="1:5" ht="12.75">
      <c r="A43" s="5"/>
      <c r="B43" s="13" t="s">
        <v>34</v>
      </c>
      <c r="C43" s="14"/>
      <c r="D43" s="14"/>
      <c r="E43" s="15">
        <v>1027789.8100000002</v>
      </c>
    </row>
    <row r="44" spans="1:5" ht="12.75">
      <c r="A44" s="3"/>
      <c r="B44" s="9"/>
      <c r="C44" s="10"/>
      <c r="D44" s="10"/>
      <c r="E44" s="11"/>
    </row>
    <row r="45" spans="1:5" ht="12.75">
      <c r="A45" s="5"/>
      <c r="B45" s="13" t="s">
        <v>35</v>
      </c>
      <c r="C45" s="14"/>
      <c r="D45" s="14"/>
      <c r="E45" s="15">
        <v>-322101</v>
      </c>
    </row>
    <row r="46" spans="1:5" ht="12.75">
      <c r="A46" s="3"/>
      <c r="B46" s="9" t="s">
        <v>36</v>
      </c>
      <c r="C46" s="10">
        <v>17244.83</v>
      </c>
      <c r="D46" s="10"/>
      <c r="E46" s="11"/>
    </row>
    <row r="47" spans="1:5" ht="12.75">
      <c r="A47" s="3"/>
      <c r="B47" s="9" t="s">
        <v>37</v>
      </c>
      <c r="C47" s="10">
        <v>-25401.97</v>
      </c>
      <c r="D47" s="10"/>
      <c r="E47" s="11"/>
    </row>
    <row r="48" spans="1:5" ht="12.75">
      <c r="A48" s="3"/>
      <c r="B48" s="9" t="s">
        <v>38</v>
      </c>
      <c r="C48" s="10">
        <v>-313943.86</v>
      </c>
      <c r="D48" s="10"/>
      <c r="E48" s="11"/>
    </row>
    <row r="49" spans="1:5" ht="12.75">
      <c r="A49" s="3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v>705688.8100000002</v>
      </c>
      <c r="F50" s="1"/>
      <c r="G50" s="1"/>
    </row>
    <row r="51" spans="1:6" ht="12.75">
      <c r="A51" s="5"/>
      <c r="B51" s="4"/>
      <c r="C51" s="6"/>
      <c r="D51" s="6"/>
      <c r="E51" s="6"/>
      <c r="F51" s="1"/>
    </row>
    <row r="52" spans="1:7" ht="12.75">
      <c r="A52" s="5"/>
      <c r="B52" s="4"/>
      <c r="C52" s="6"/>
      <c r="D52" s="6"/>
      <c r="E52" s="6"/>
      <c r="F52" s="1"/>
      <c r="G52" s="1"/>
    </row>
    <row r="53" spans="1:6" ht="12.75">
      <c r="A53" s="5"/>
      <c r="B53" s="4"/>
      <c r="C53" s="6"/>
      <c r="D53" s="6"/>
      <c r="E53" s="6"/>
      <c r="F53" s="1"/>
    </row>
    <row r="54" spans="1:6" ht="12.75">
      <c r="A54" s="3"/>
      <c r="C54" s="1"/>
      <c r="D54" s="1"/>
      <c r="E54" s="1"/>
      <c r="F54" s="1"/>
    </row>
    <row r="56" spans="1:115" s="26" customFormat="1" ht="12.75">
      <c r="A56" s="4" t="s">
        <v>50</v>
      </c>
      <c r="B56" s="4"/>
      <c r="C56" s="4"/>
      <c r="D56" s="4"/>
      <c r="E56" s="4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</row>
    <row r="57" spans="1:115" s="26" customFormat="1" ht="12.75">
      <c r="A57" s="4" t="s">
        <v>52</v>
      </c>
      <c r="B57" s="4"/>
      <c r="C57" s="4"/>
      <c r="D57" s="4"/>
      <c r="E57" s="4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</row>
    <row r="58" spans="1:115" s="26" customFormat="1" ht="12.75">
      <c r="A58" s="4" t="s">
        <v>51</v>
      </c>
      <c r="B58" s="4"/>
      <c r="C58" s="4"/>
      <c r="D58" s="4"/>
      <c r="E58" s="27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</row>
  </sheetData>
  <sheetProtection password="C8DF" sheet="1" objects="1" scenarios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K58"/>
  <sheetViews>
    <sheetView zoomScale="80" zoomScaleNormal="80" zoomScalePageLayoutView="0" workbookViewId="0" topLeftCell="A1">
      <selection activeCell="C53" sqref="C53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">
        <v>60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/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5"/>
      <c r="B14" s="13" t="s">
        <v>13</v>
      </c>
      <c r="C14" s="14"/>
      <c r="D14" s="14"/>
      <c r="E14" s="15">
        <v>3116147.48</v>
      </c>
    </row>
    <row r="15" spans="1:5" ht="12.75">
      <c r="A15" s="3"/>
      <c r="B15" s="9" t="s">
        <v>14</v>
      </c>
      <c r="C15" s="10">
        <v>170805.23</v>
      </c>
      <c r="D15" s="10"/>
      <c r="E15" s="11"/>
    </row>
    <row r="16" spans="1:5" ht="12.75">
      <c r="A16" s="3"/>
      <c r="B16" s="9" t="s">
        <v>15</v>
      </c>
      <c r="C16" s="10">
        <v>2324682.86</v>
      </c>
      <c r="D16" s="10"/>
      <c r="E16" s="11"/>
    </row>
    <row r="17" spans="1:5" ht="12.75">
      <c r="A17" s="3"/>
      <c r="B17" s="9" t="s">
        <v>16</v>
      </c>
      <c r="C17" s="10">
        <v>620659.39</v>
      </c>
      <c r="D17" s="10"/>
      <c r="E17" s="11"/>
    </row>
    <row r="18" spans="1:5" ht="12.75">
      <c r="A18" s="3"/>
      <c r="B18" s="9"/>
      <c r="C18" s="10"/>
      <c r="D18" s="10"/>
      <c r="E18" s="11"/>
    </row>
    <row r="19" spans="1:5" ht="12.75">
      <c r="A19" s="5"/>
      <c r="B19" s="13" t="s">
        <v>17</v>
      </c>
      <c r="C19" s="14"/>
      <c r="D19" s="14"/>
      <c r="E19" s="15">
        <v>-72210.98</v>
      </c>
    </row>
    <row r="20" spans="1:5" ht="12.75">
      <c r="A20" s="3"/>
      <c r="B20" s="9" t="s">
        <v>18</v>
      </c>
      <c r="C20" s="10">
        <v>0</v>
      </c>
      <c r="D20" s="10"/>
      <c r="E20" s="11"/>
    </row>
    <row r="21" spans="1:5" ht="12.75">
      <c r="A21" s="3"/>
      <c r="B21" s="9" t="s">
        <v>19</v>
      </c>
      <c r="C21" s="10">
        <v>-72210.98</v>
      </c>
      <c r="D21" s="10"/>
      <c r="E21" s="11"/>
    </row>
    <row r="22" spans="1:5" ht="12.75">
      <c r="A22" s="3"/>
      <c r="B22" s="9"/>
      <c r="C22" s="10"/>
      <c r="D22" s="10"/>
      <c r="E22" s="11"/>
    </row>
    <row r="23" spans="1:5" ht="12.75">
      <c r="A23" s="5"/>
      <c r="B23" s="13" t="s">
        <v>20</v>
      </c>
      <c r="C23" s="14"/>
      <c r="D23" s="14"/>
      <c r="E23" s="15">
        <v>3043936.5</v>
      </c>
    </row>
    <row r="24" spans="1:5" ht="12.75">
      <c r="A24" s="3"/>
      <c r="B24" s="9"/>
      <c r="C24" s="10"/>
      <c r="D24" s="10"/>
      <c r="E24" s="11"/>
    </row>
    <row r="25" spans="1:5" ht="12.75">
      <c r="A25" s="5"/>
      <c r="B25" s="13" t="s">
        <v>21</v>
      </c>
      <c r="C25" s="14"/>
      <c r="D25" s="14"/>
      <c r="E25" s="15">
        <v>-812875.3299999991</v>
      </c>
    </row>
    <row r="26" spans="1:5" ht="12.75">
      <c r="A26" s="3"/>
      <c r="B26" s="9"/>
      <c r="C26" s="10"/>
      <c r="D26" s="10"/>
      <c r="E26" s="11"/>
    </row>
    <row r="27" spans="1:5" ht="12.75">
      <c r="A27" s="5"/>
      <c r="B27" s="13" t="s">
        <v>22</v>
      </c>
      <c r="C27" s="14"/>
      <c r="D27" s="14"/>
      <c r="E27" s="15">
        <v>3811591.6500000004</v>
      </c>
    </row>
    <row r="28" spans="1:5" ht="12.75">
      <c r="A28" s="3"/>
      <c r="B28" s="9" t="s">
        <v>23</v>
      </c>
      <c r="C28" s="10">
        <v>1840548.79</v>
      </c>
      <c r="D28" s="10"/>
      <c r="E28" s="11"/>
    </row>
    <row r="29" spans="1:5" ht="12.75">
      <c r="A29" s="3"/>
      <c r="B29" s="9" t="s">
        <v>24</v>
      </c>
      <c r="C29" s="10">
        <v>1971042.86</v>
      </c>
      <c r="D29" s="10"/>
      <c r="E29" s="11"/>
    </row>
    <row r="30" spans="1:5" ht="12.75">
      <c r="A30" s="3"/>
      <c r="B30" s="9"/>
      <c r="C30" s="10"/>
      <c r="D30" s="10"/>
      <c r="E30" s="11"/>
    </row>
    <row r="31" spans="1:5" ht="12.75">
      <c r="A31" s="5"/>
      <c r="B31" s="13" t="s">
        <v>25</v>
      </c>
      <c r="C31" s="14"/>
      <c r="D31" s="14"/>
      <c r="E31" s="15">
        <v>-4624466.9799999995</v>
      </c>
    </row>
    <row r="32" spans="1:5" ht="12.75">
      <c r="A32" s="3"/>
      <c r="B32" s="9" t="s">
        <v>26</v>
      </c>
      <c r="C32" s="10">
        <v>-329.89</v>
      </c>
      <c r="D32" s="10"/>
      <c r="E32" s="11"/>
    </row>
    <row r="33" spans="1:5" ht="12.75">
      <c r="A33" s="3"/>
      <c r="B33" s="9" t="s">
        <v>27</v>
      </c>
      <c r="C33" s="10">
        <v>-4624137.09</v>
      </c>
      <c r="D33" s="10"/>
      <c r="E33" s="11"/>
    </row>
    <row r="34" spans="1:5" ht="12.75">
      <c r="A34" s="3"/>
      <c r="B34" s="9" t="s">
        <v>28</v>
      </c>
      <c r="C34" s="10">
        <v>0</v>
      </c>
      <c r="D34" s="10"/>
      <c r="E34" s="11"/>
    </row>
    <row r="35" spans="1:5" ht="12.75">
      <c r="A35" s="3"/>
      <c r="B35" s="9"/>
      <c r="C35" s="10"/>
      <c r="D35" s="10"/>
      <c r="E35" s="11"/>
    </row>
    <row r="36" spans="1:5" ht="12.75">
      <c r="A36" s="5"/>
      <c r="B36" s="13" t="s">
        <v>29</v>
      </c>
      <c r="C36" s="14"/>
      <c r="D36" s="14"/>
      <c r="E36" s="15">
        <v>2231061.170000001</v>
      </c>
    </row>
    <row r="37" spans="1:5" ht="12.75">
      <c r="A37" s="3"/>
      <c r="B37" s="9"/>
      <c r="C37" s="10"/>
      <c r="D37" s="10"/>
      <c r="E37" s="11"/>
    </row>
    <row r="38" spans="1:5" ht="12.75">
      <c r="A38" s="5"/>
      <c r="B38" s="13" t="s">
        <v>30</v>
      </c>
      <c r="C38" s="14"/>
      <c r="D38" s="14"/>
      <c r="E38" s="15">
        <v>-430820.83999999997</v>
      </c>
    </row>
    <row r="39" spans="1:5" ht="12.75">
      <c r="A39" s="3"/>
      <c r="B39" s="9" t="s">
        <v>31</v>
      </c>
      <c r="C39" s="10">
        <v>-3619.38</v>
      </c>
      <c r="D39" s="10"/>
      <c r="E39" s="11"/>
    </row>
    <row r="40" spans="1:5" ht="12.75">
      <c r="A40" s="3"/>
      <c r="B40" s="9" t="s">
        <v>32</v>
      </c>
      <c r="C40" s="10">
        <v>-273158.63</v>
      </c>
      <c r="D40" s="10"/>
      <c r="E40" s="11"/>
    </row>
    <row r="41" spans="1:5" ht="12.75">
      <c r="A41" s="3"/>
      <c r="B41" s="9" t="s">
        <v>33</v>
      </c>
      <c r="C41" s="10">
        <v>-154042.83</v>
      </c>
      <c r="D41" s="10"/>
      <c r="E41" s="11"/>
    </row>
    <row r="42" spans="1:5" ht="12.75">
      <c r="A42" s="3"/>
      <c r="B42" s="9"/>
      <c r="C42" s="10"/>
      <c r="D42" s="10"/>
      <c r="E42" s="11"/>
    </row>
    <row r="43" spans="1:5" ht="12.75">
      <c r="A43" s="5"/>
      <c r="B43" s="13" t="s">
        <v>34</v>
      </c>
      <c r="C43" s="14"/>
      <c r="D43" s="14"/>
      <c r="E43" s="15">
        <v>1800240.330000001</v>
      </c>
    </row>
    <row r="44" spans="1:5" ht="12.75">
      <c r="A44" s="3"/>
      <c r="B44" s="9"/>
      <c r="C44" s="10"/>
      <c r="D44" s="10"/>
      <c r="E44" s="11"/>
    </row>
    <row r="45" spans="1:5" ht="12.75">
      <c r="A45" s="5"/>
      <c r="B45" s="13" t="s">
        <v>35</v>
      </c>
      <c r="C45" s="14"/>
      <c r="D45" s="14"/>
      <c r="E45" s="15">
        <v>-537246.34</v>
      </c>
    </row>
    <row r="46" spans="1:5" ht="12.75">
      <c r="A46" s="3"/>
      <c r="B46" s="9" t="s">
        <v>36</v>
      </c>
      <c r="C46" s="10">
        <v>46865.85</v>
      </c>
      <c r="D46" s="10"/>
      <c r="E46" s="11"/>
    </row>
    <row r="47" spans="1:5" ht="12.75">
      <c r="A47" s="3"/>
      <c r="B47" s="9" t="s">
        <v>37</v>
      </c>
      <c r="C47" s="10">
        <v>-36657.49</v>
      </c>
      <c r="D47" s="10"/>
      <c r="E47" s="11"/>
    </row>
    <row r="48" spans="1:5" ht="12.75">
      <c r="A48" s="3"/>
      <c r="B48" s="9" t="s">
        <v>38</v>
      </c>
      <c r="C48" s="10">
        <v>-547454.7</v>
      </c>
      <c r="D48" s="10"/>
      <c r="E48" s="11"/>
    </row>
    <row r="49" spans="1:5" ht="12.75">
      <c r="A49" s="3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v>1262993.9900000012</v>
      </c>
      <c r="F50" s="1"/>
      <c r="G50" s="1"/>
    </row>
    <row r="51" spans="1:6" ht="12.75">
      <c r="A51" s="5"/>
      <c r="B51" s="4"/>
      <c r="C51" s="6"/>
      <c r="D51" s="6"/>
      <c r="E51" s="6"/>
      <c r="F51" s="1"/>
    </row>
    <row r="52" spans="1:7" ht="12.75">
      <c r="A52" s="5"/>
      <c r="B52" s="4"/>
      <c r="C52" s="6"/>
      <c r="D52" s="6"/>
      <c r="E52" s="6"/>
      <c r="F52" s="1"/>
      <c r="G52" s="1"/>
    </row>
    <row r="53" spans="1:6" ht="12.75">
      <c r="A53" s="5"/>
      <c r="B53" s="4"/>
      <c r="C53" s="6"/>
      <c r="D53" s="6"/>
      <c r="E53" s="6"/>
      <c r="F53" s="1"/>
    </row>
    <row r="54" spans="1:6" ht="12.75">
      <c r="A54" s="3"/>
      <c r="C54" s="1"/>
      <c r="D54" s="1"/>
      <c r="E54" s="1"/>
      <c r="F54" s="1"/>
    </row>
    <row r="56" spans="1:115" s="26" customFormat="1" ht="12.75">
      <c r="A56" s="4" t="s">
        <v>50</v>
      </c>
      <c r="B56" s="4"/>
      <c r="C56" s="4"/>
      <c r="D56" s="4"/>
      <c r="E56" s="4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</row>
    <row r="57" spans="1:115" s="26" customFormat="1" ht="12.75">
      <c r="A57" s="4" t="s">
        <v>52</v>
      </c>
      <c r="B57" s="4"/>
      <c r="C57" s="4"/>
      <c r="D57" s="4"/>
      <c r="E57" s="4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</row>
    <row r="58" spans="1:115" s="26" customFormat="1" ht="12.75">
      <c r="A58" s="4" t="s">
        <v>51</v>
      </c>
      <c r="B58" s="4"/>
      <c r="C58" s="4"/>
      <c r="D58" s="4"/>
      <c r="E58" s="27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</row>
  </sheetData>
  <sheetProtection password="C8DF" sheet="1" objects="1" scenarios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K58"/>
  <sheetViews>
    <sheetView zoomScale="80" zoomScaleNormal="80" zoomScalePageLayoutView="0" workbookViewId="0" topLeftCell="A13">
      <selection activeCell="G37" sqref="G37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tr">
        <f>+'[1]GRAL INTERDIN'!F7</f>
        <v>AÑO   2011    MES  ABRIL    DIA    30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 t="s">
        <v>61</v>
      </c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28"/>
      <c r="B14" s="13" t="s">
        <v>13</v>
      </c>
      <c r="C14" s="14"/>
      <c r="D14" s="14"/>
      <c r="E14" s="15">
        <f>SUM(C15:C17)</f>
        <v>4334240.55</v>
      </c>
    </row>
    <row r="15" spans="1:5" ht="12.75">
      <c r="A15" s="29">
        <v>51</v>
      </c>
      <c r="B15" s="9" t="s">
        <v>14</v>
      </c>
      <c r="C15" s="10">
        <v>209035.3</v>
      </c>
      <c r="D15" s="10"/>
      <c r="E15" s="11"/>
    </row>
    <row r="16" spans="1:5" ht="12.75">
      <c r="A16" s="29">
        <v>52</v>
      </c>
      <c r="B16" s="9" t="s">
        <v>15</v>
      </c>
      <c r="C16" s="10">
        <v>3264630.45</v>
      </c>
      <c r="D16" s="10"/>
      <c r="E16" s="11"/>
    </row>
    <row r="17" spans="1:5" ht="12.75">
      <c r="A17" s="29">
        <v>54</v>
      </c>
      <c r="B17" s="9" t="s">
        <v>16</v>
      </c>
      <c r="C17" s="10">
        <v>860574.8</v>
      </c>
      <c r="D17" s="10"/>
      <c r="E17" s="11"/>
    </row>
    <row r="18" spans="1:5" ht="12.75">
      <c r="A18" s="29"/>
      <c r="B18" s="9"/>
      <c r="C18" s="10"/>
      <c r="D18" s="10"/>
      <c r="E18" s="11"/>
    </row>
    <row r="19" spans="1:5" ht="12.75">
      <c r="A19" s="28"/>
      <c r="B19" s="13" t="s">
        <v>17</v>
      </c>
      <c r="C19" s="14"/>
      <c r="D19" s="14"/>
      <c r="E19" s="15">
        <f>SUM(C20:C21)</f>
        <v>-97568.49</v>
      </c>
    </row>
    <row r="20" spans="1:5" ht="12.75">
      <c r="A20" s="29">
        <v>41</v>
      </c>
      <c r="B20" s="9" t="s">
        <v>18</v>
      </c>
      <c r="C20" s="10">
        <v>0</v>
      </c>
      <c r="D20" s="10"/>
      <c r="E20" s="11"/>
    </row>
    <row r="21" spans="1:5" ht="12.75">
      <c r="A21" s="29">
        <v>42</v>
      </c>
      <c r="B21" s="9" t="s">
        <v>19</v>
      </c>
      <c r="C21" s="10">
        <v>-97568.49</v>
      </c>
      <c r="D21" s="10"/>
      <c r="E21" s="11"/>
    </row>
    <row r="22" spans="1:5" ht="12.75">
      <c r="A22" s="29"/>
      <c r="B22" s="9"/>
      <c r="C22" s="10"/>
      <c r="D22" s="10"/>
      <c r="E22" s="11"/>
    </row>
    <row r="23" spans="1:5" ht="12.75">
      <c r="A23" s="28"/>
      <c r="B23" s="13" t="s">
        <v>20</v>
      </c>
      <c r="C23" s="14"/>
      <c r="D23" s="14"/>
      <c r="E23" s="15">
        <f>+E14+E19</f>
        <v>4236672.06</v>
      </c>
    </row>
    <row r="24" spans="1:5" ht="12.75">
      <c r="A24" s="29"/>
      <c r="B24" s="9"/>
      <c r="C24" s="10"/>
      <c r="D24" s="10"/>
      <c r="E24" s="11"/>
    </row>
    <row r="25" spans="1:5" ht="12.75">
      <c r="A25" s="28"/>
      <c r="B25" s="13" t="s">
        <v>21</v>
      </c>
      <c r="C25" s="14"/>
      <c r="D25" s="14"/>
      <c r="E25" s="15">
        <f>+E27+E31</f>
        <v>-1244081.5599999996</v>
      </c>
    </row>
    <row r="26" spans="1:5" ht="12.75">
      <c r="A26" s="29"/>
      <c r="B26" s="9"/>
      <c r="C26" s="10"/>
      <c r="D26" s="10"/>
      <c r="E26" s="11"/>
    </row>
    <row r="27" spans="1:5" ht="12.75">
      <c r="A27" s="28"/>
      <c r="B27" s="13" t="s">
        <v>22</v>
      </c>
      <c r="C27" s="14"/>
      <c r="D27" s="14"/>
      <c r="E27" s="15">
        <f>SUM(C28:C29)</f>
        <v>5089517.75</v>
      </c>
    </row>
    <row r="28" spans="1:5" ht="12.75">
      <c r="A28" s="29">
        <v>53</v>
      </c>
      <c r="B28" s="9" t="s">
        <v>23</v>
      </c>
      <c r="C28" s="10">
        <v>2481794.53</v>
      </c>
      <c r="D28" s="10"/>
      <c r="E28" s="11"/>
    </row>
    <row r="29" spans="1:5" ht="12.75">
      <c r="A29" s="29">
        <v>55</v>
      </c>
      <c r="B29" s="9" t="s">
        <v>24</v>
      </c>
      <c r="C29" s="10">
        <v>2607723.22</v>
      </c>
      <c r="D29" s="10"/>
      <c r="E29" s="11"/>
    </row>
    <row r="30" spans="1:5" ht="12.75">
      <c r="A30" s="29"/>
      <c r="B30" s="9"/>
      <c r="C30" s="10"/>
      <c r="D30" s="10"/>
      <c r="E30" s="11"/>
    </row>
    <row r="31" spans="1:5" ht="12.75">
      <c r="A31" s="28"/>
      <c r="B31" s="13" t="s">
        <v>25</v>
      </c>
      <c r="C31" s="14"/>
      <c r="D31" s="14"/>
      <c r="E31" s="15">
        <f>SUM(C32:C34)</f>
        <v>-6333599.31</v>
      </c>
    </row>
    <row r="32" spans="1:5" ht="12.75">
      <c r="A32" s="29">
        <v>43</v>
      </c>
      <c r="B32" s="9" t="s">
        <v>26</v>
      </c>
      <c r="C32" s="10">
        <v>-845.01</v>
      </c>
      <c r="D32" s="10"/>
      <c r="E32" s="11"/>
    </row>
    <row r="33" spans="1:5" ht="12.75">
      <c r="A33" s="29" t="s">
        <v>62</v>
      </c>
      <c r="B33" s="9" t="s">
        <v>27</v>
      </c>
      <c r="C33" s="10">
        <f>-6902456.54-C40-C41</f>
        <v>-6332754.3</v>
      </c>
      <c r="D33" s="10"/>
      <c r="E33" s="11"/>
    </row>
    <row r="34" spans="1:5" ht="12.75">
      <c r="A34" s="29">
        <v>46</v>
      </c>
      <c r="B34" s="9" t="s">
        <v>28</v>
      </c>
      <c r="C34" s="10">
        <v>0</v>
      </c>
      <c r="D34" s="10"/>
      <c r="E34" s="11"/>
    </row>
    <row r="35" spans="1:5" ht="12.75">
      <c r="A35" s="29"/>
      <c r="B35" s="9"/>
      <c r="C35" s="10"/>
      <c r="D35" s="10"/>
      <c r="E35" s="11"/>
    </row>
    <row r="36" spans="1:5" ht="12.75">
      <c r="A36" s="28"/>
      <c r="B36" s="13" t="s">
        <v>29</v>
      </c>
      <c r="C36" s="14"/>
      <c r="D36" s="14"/>
      <c r="E36" s="15">
        <f>+E23+E25</f>
        <v>2992590.5</v>
      </c>
    </row>
    <row r="37" spans="1:5" ht="12.75">
      <c r="A37" s="29"/>
      <c r="B37" s="9"/>
      <c r="C37" s="10"/>
      <c r="D37" s="10"/>
      <c r="E37" s="11"/>
    </row>
    <row r="38" spans="1:5" ht="12.75">
      <c r="A38" s="28"/>
      <c r="B38" s="13" t="s">
        <v>30</v>
      </c>
      <c r="C38" s="14"/>
      <c r="D38" s="14"/>
      <c r="E38" s="15">
        <f>SUM(C39:C41)</f>
        <v>-573321.62</v>
      </c>
    </row>
    <row r="39" spans="1:5" ht="12.75">
      <c r="A39" s="29">
        <v>44</v>
      </c>
      <c r="B39" s="9" t="s">
        <v>31</v>
      </c>
      <c r="C39" s="10">
        <v>-3619.38</v>
      </c>
      <c r="D39" s="10"/>
      <c r="E39" s="11"/>
    </row>
    <row r="40" spans="1:5" ht="12.75">
      <c r="A40" s="29">
        <v>4505</v>
      </c>
      <c r="B40" s="9" t="s">
        <v>32</v>
      </c>
      <c r="C40" s="10">
        <v>-364311.87</v>
      </c>
      <c r="D40" s="10"/>
      <c r="E40" s="11"/>
    </row>
    <row r="41" spans="1:5" ht="12.75">
      <c r="A41" s="29">
        <v>4506</v>
      </c>
      <c r="B41" s="9" t="s">
        <v>33</v>
      </c>
      <c r="C41" s="10">
        <v>-205390.37</v>
      </c>
      <c r="D41" s="10"/>
      <c r="E41" s="11"/>
    </row>
    <row r="42" spans="1:5" ht="12.75">
      <c r="A42" s="29"/>
      <c r="B42" s="9"/>
      <c r="C42" s="10"/>
      <c r="D42" s="10"/>
      <c r="E42" s="11"/>
    </row>
    <row r="43" spans="1:5" ht="12.75">
      <c r="A43" s="28"/>
      <c r="B43" s="13" t="s">
        <v>34</v>
      </c>
      <c r="C43" s="14"/>
      <c r="D43" s="14"/>
      <c r="E43" s="15">
        <f>+E36+E38</f>
        <v>2419268.88</v>
      </c>
    </row>
    <row r="44" spans="1:5" ht="12.75">
      <c r="A44" s="29"/>
      <c r="B44" s="9"/>
      <c r="C44" s="10"/>
      <c r="D44" s="10"/>
      <c r="E44" s="11"/>
    </row>
    <row r="45" spans="1:5" ht="12.75">
      <c r="A45" s="28"/>
      <c r="B45" s="13" t="s">
        <v>35</v>
      </c>
      <c r="C45" s="14"/>
      <c r="D45" s="14"/>
      <c r="E45" s="15">
        <f>+C46+C47+C48</f>
        <v>-742427.35</v>
      </c>
    </row>
    <row r="46" spans="1:5" ht="12.75">
      <c r="A46" s="29">
        <v>56</v>
      </c>
      <c r="B46" s="9" t="s">
        <v>36</v>
      </c>
      <c r="C46" s="10">
        <v>47812.24</v>
      </c>
      <c r="D46" s="10"/>
      <c r="E46" s="11"/>
    </row>
    <row r="47" spans="1:5" ht="12.75">
      <c r="A47" s="29">
        <v>47</v>
      </c>
      <c r="B47" s="9" t="s">
        <v>37</v>
      </c>
      <c r="C47" s="10">
        <v>-67993.52</v>
      </c>
      <c r="D47" s="10"/>
      <c r="E47" s="11"/>
    </row>
    <row r="48" spans="1:5" ht="12.75">
      <c r="A48" s="29">
        <v>48</v>
      </c>
      <c r="B48" s="9" t="s">
        <v>38</v>
      </c>
      <c r="C48" s="10">
        <v>-722246.07</v>
      </c>
      <c r="D48" s="10"/>
      <c r="E48" s="11"/>
    </row>
    <row r="49" spans="1:5" ht="12.75">
      <c r="A49" s="29"/>
      <c r="B49" s="9"/>
      <c r="C49" s="10"/>
      <c r="D49" s="10"/>
      <c r="E49" s="11"/>
    </row>
    <row r="50" spans="1:7" ht="13.5" thickBot="1">
      <c r="A50" s="28"/>
      <c r="B50" s="16" t="s">
        <v>39</v>
      </c>
      <c r="C50" s="17"/>
      <c r="D50" s="17"/>
      <c r="E50" s="18">
        <f>+E43+E45</f>
        <v>1676841.5299999998</v>
      </c>
      <c r="F50" s="1"/>
      <c r="G50" s="1"/>
    </row>
    <row r="51" spans="1:6" ht="12.75">
      <c r="A51" s="5"/>
      <c r="B51" s="4"/>
      <c r="C51" s="6"/>
      <c r="D51" s="6"/>
      <c r="E51" s="6"/>
      <c r="F51" s="1"/>
    </row>
    <row r="52" spans="1:7" ht="12.75">
      <c r="A52" s="5"/>
      <c r="B52" s="4"/>
      <c r="C52" s="6"/>
      <c r="D52" s="6"/>
      <c r="E52" s="6"/>
      <c r="F52" s="1"/>
      <c r="G52" s="30">
        <f>+E50+'[1]GRAL INTERDIN'!C74-'[1]GRAL INTERDIN'!G65</f>
        <v>0</v>
      </c>
    </row>
    <row r="53" spans="1:6" ht="12.75">
      <c r="A53" s="5"/>
      <c r="B53" s="4"/>
      <c r="C53" s="6"/>
      <c r="D53" s="6"/>
      <c r="E53" s="6"/>
      <c r="F53" s="1"/>
    </row>
    <row r="54" spans="1:6" ht="12.75">
      <c r="A54" s="3"/>
      <c r="C54" s="1"/>
      <c r="D54" s="1"/>
      <c r="E54" s="1"/>
      <c r="F54" s="1"/>
    </row>
    <row r="56" spans="1:115" s="26" customFormat="1" ht="12.75">
      <c r="A56" s="4" t="s">
        <v>63</v>
      </c>
      <c r="B56" s="4"/>
      <c r="C56" s="4"/>
      <c r="D56" s="4"/>
      <c r="E56" s="4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</row>
    <row r="57" spans="1:115" s="26" customFormat="1" ht="12.75">
      <c r="A57" s="4" t="s">
        <v>64</v>
      </c>
      <c r="B57" s="4"/>
      <c r="C57" s="4"/>
      <c r="D57" s="4"/>
      <c r="E57" s="4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</row>
    <row r="58" spans="1:115" s="26" customFormat="1" ht="12.75">
      <c r="A58" s="4" t="s">
        <v>65</v>
      </c>
      <c r="B58" s="4"/>
      <c r="C58" s="4"/>
      <c r="D58" s="4"/>
      <c r="E58" s="27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</row>
  </sheetData>
  <sheetProtection password="C8DF" sheet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K58"/>
  <sheetViews>
    <sheetView zoomScale="80" zoomScaleNormal="80" zoomScalePageLayoutView="0" workbookViewId="0" topLeftCell="A1">
      <selection activeCell="D68" sqref="D68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tr">
        <f>+'[2]GRAL INTERDIN'!F7</f>
        <v>AÑO   2011    MES  MAYO    DIA    31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31" t="s">
        <v>61</v>
      </c>
      <c r="B12" s="23" t="s">
        <v>10</v>
      </c>
      <c r="C12" s="24" t="s">
        <v>11</v>
      </c>
      <c r="D12" s="24"/>
      <c r="E12" s="25" t="s">
        <v>12</v>
      </c>
    </row>
    <row r="13" spans="1:5" ht="12.75">
      <c r="A13" s="29"/>
      <c r="B13" s="9"/>
      <c r="C13" s="10"/>
      <c r="D13" s="10"/>
      <c r="E13" s="11"/>
    </row>
    <row r="14" spans="1:5" ht="12.75">
      <c r="A14" s="28"/>
      <c r="B14" s="13" t="s">
        <v>13</v>
      </c>
      <c r="C14" s="14"/>
      <c r="D14" s="14"/>
      <c r="E14" s="15">
        <f>SUM(C15:C17)</f>
        <v>5651131.14</v>
      </c>
    </row>
    <row r="15" spans="1:5" ht="12.75">
      <c r="A15" s="29">
        <v>51</v>
      </c>
      <c r="B15" s="9" t="s">
        <v>14</v>
      </c>
      <c r="C15" s="10">
        <v>282694.39</v>
      </c>
      <c r="D15" s="10"/>
      <c r="E15" s="11"/>
    </row>
    <row r="16" spans="1:5" ht="12.75">
      <c r="A16" s="29">
        <v>52</v>
      </c>
      <c r="B16" s="9" t="s">
        <v>15</v>
      </c>
      <c r="C16" s="10">
        <v>4217945.84</v>
      </c>
      <c r="D16" s="10"/>
      <c r="E16" s="11"/>
    </row>
    <row r="17" spans="1:5" ht="12.75">
      <c r="A17" s="29">
        <v>54</v>
      </c>
      <c r="B17" s="9" t="s">
        <v>16</v>
      </c>
      <c r="C17" s="10">
        <v>1150490.91</v>
      </c>
      <c r="D17" s="10"/>
      <c r="E17" s="11"/>
    </row>
    <row r="18" spans="1:5" ht="12.75">
      <c r="A18" s="29"/>
      <c r="B18" s="9"/>
      <c r="C18" s="10"/>
      <c r="D18" s="10"/>
      <c r="E18" s="11"/>
    </row>
    <row r="19" spans="1:5" ht="12.75">
      <c r="A19" s="28"/>
      <c r="B19" s="13" t="s">
        <v>17</v>
      </c>
      <c r="C19" s="14"/>
      <c r="D19" s="14"/>
      <c r="E19" s="15">
        <f>SUM(C20:C21)</f>
        <v>-129259.65</v>
      </c>
    </row>
    <row r="20" spans="1:5" ht="12.75">
      <c r="A20" s="29">
        <v>41</v>
      </c>
      <c r="B20" s="9" t="s">
        <v>18</v>
      </c>
      <c r="C20" s="10">
        <v>0</v>
      </c>
      <c r="D20" s="10"/>
      <c r="E20" s="11"/>
    </row>
    <row r="21" spans="1:5" ht="12.75">
      <c r="A21" s="29">
        <v>42</v>
      </c>
      <c r="B21" s="9" t="s">
        <v>19</v>
      </c>
      <c r="C21" s="10">
        <v>-129259.65</v>
      </c>
      <c r="D21" s="10"/>
      <c r="E21" s="11"/>
    </row>
    <row r="22" spans="1:5" ht="12.75">
      <c r="A22" s="29"/>
      <c r="B22" s="9"/>
      <c r="C22" s="10"/>
      <c r="D22" s="10"/>
      <c r="E22" s="11"/>
    </row>
    <row r="23" spans="1:5" ht="12.75">
      <c r="A23" s="28"/>
      <c r="B23" s="13" t="s">
        <v>20</v>
      </c>
      <c r="C23" s="14"/>
      <c r="D23" s="14"/>
      <c r="E23" s="15">
        <f>+E14+E19</f>
        <v>5521871.489999999</v>
      </c>
    </row>
    <row r="24" spans="1:5" ht="12.75">
      <c r="A24" s="29"/>
      <c r="B24" s="9"/>
      <c r="C24" s="10"/>
      <c r="D24" s="10"/>
      <c r="E24" s="11"/>
    </row>
    <row r="25" spans="1:5" ht="12.75">
      <c r="A25" s="28"/>
      <c r="B25" s="13" t="s">
        <v>21</v>
      </c>
      <c r="C25" s="14"/>
      <c r="D25" s="14"/>
      <c r="E25" s="15">
        <f>+E27+E31</f>
        <v>-1588770.4100000001</v>
      </c>
    </row>
    <row r="26" spans="1:5" ht="12.75">
      <c r="A26" s="29"/>
      <c r="B26" s="9"/>
      <c r="C26" s="10"/>
      <c r="D26" s="10"/>
      <c r="E26" s="11"/>
    </row>
    <row r="27" spans="1:5" ht="12.75">
      <c r="A27" s="28"/>
      <c r="B27" s="13" t="s">
        <v>22</v>
      </c>
      <c r="C27" s="14"/>
      <c r="D27" s="14"/>
      <c r="E27" s="15">
        <f>SUM(C28:C29)</f>
        <v>6501057.53</v>
      </c>
    </row>
    <row r="28" spans="1:5" ht="12.75">
      <c r="A28" s="29">
        <v>53</v>
      </c>
      <c r="B28" s="9" t="s">
        <v>23</v>
      </c>
      <c r="C28" s="10">
        <v>3204604.08</v>
      </c>
      <c r="D28" s="10"/>
      <c r="E28" s="11"/>
    </row>
    <row r="29" spans="1:5" ht="12.75">
      <c r="A29" s="29">
        <v>55</v>
      </c>
      <c r="B29" s="9" t="s">
        <v>24</v>
      </c>
      <c r="C29" s="10">
        <v>3296453.45</v>
      </c>
      <c r="D29" s="10"/>
      <c r="E29" s="11"/>
    </row>
    <row r="30" spans="1:5" ht="12.75">
      <c r="A30" s="29"/>
      <c r="B30" s="9"/>
      <c r="C30" s="10"/>
      <c r="D30" s="10"/>
      <c r="E30" s="11"/>
    </row>
    <row r="31" spans="1:5" ht="12.75">
      <c r="A31" s="28"/>
      <c r="B31" s="13" t="s">
        <v>25</v>
      </c>
      <c r="C31" s="14"/>
      <c r="D31" s="14"/>
      <c r="E31" s="15">
        <f>SUM(C32:C34)</f>
        <v>-8089827.94</v>
      </c>
    </row>
    <row r="32" spans="1:5" ht="12.75">
      <c r="A32" s="29">
        <v>43</v>
      </c>
      <c r="B32" s="9" t="s">
        <v>26</v>
      </c>
      <c r="C32" s="10">
        <v>-984.55</v>
      </c>
      <c r="D32" s="10"/>
      <c r="E32" s="11"/>
    </row>
    <row r="33" spans="1:5" ht="12.75">
      <c r="A33" s="29" t="s">
        <v>62</v>
      </c>
      <c r="B33" s="9" t="s">
        <v>27</v>
      </c>
      <c r="C33" s="10">
        <f>-8800879.57-C40-C41</f>
        <v>-8088843.390000001</v>
      </c>
      <c r="D33" s="10"/>
      <c r="E33" s="11"/>
    </row>
    <row r="34" spans="1:5" ht="12.75">
      <c r="A34" s="29">
        <v>46</v>
      </c>
      <c r="B34" s="9" t="s">
        <v>28</v>
      </c>
      <c r="C34" s="10">
        <v>0</v>
      </c>
      <c r="D34" s="10"/>
      <c r="E34" s="11"/>
    </row>
    <row r="35" spans="1:5" ht="12.75">
      <c r="A35" s="29"/>
      <c r="B35" s="9"/>
      <c r="C35" s="10"/>
      <c r="D35" s="10"/>
      <c r="E35" s="11"/>
    </row>
    <row r="36" spans="1:5" ht="12.75">
      <c r="A36" s="28"/>
      <c r="B36" s="13" t="s">
        <v>29</v>
      </c>
      <c r="C36" s="14"/>
      <c r="D36" s="14"/>
      <c r="E36" s="15">
        <f>+E23+E25</f>
        <v>3933101.079999999</v>
      </c>
    </row>
    <row r="37" spans="1:5" ht="12.75">
      <c r="A37" s="29"/>
      <c r="B37" s="9"/>
      <c r="C37" s="10"/>
      <c r="D37" s="10"/>
      <c r="E37" s="11"/>
    </row>
    <row r="38" spans="1:5" ht="12.75">
      <c r="A38" s="28"/>
      <c r="B38" s="13" t="s">
        <v>30</v>
      </c>
      <c r="C38" s="14"/>
      <c r="D38" s="14"/>
      <c r="E38" s="15">
        <f>SUM(C39:C41)</f>
        <v>-715655.56</v>
      </c>
    </row>
    <row r="39" spans="1:5" ht="12.75">
      <c r="A39" s="29">
        <v>44</v>
      </c>
      <c r="B39" s="9" t="s">
        <v>31</v>
      </c>
      <c r="C39" s="10">
        <v>-3619.38</v>
      </c>
      <c r="D39" s="10"/>
      <c r="E39" s="11"/>
    </row>
    <row r="40" spans="1:5" ht="12.75">
      <c r="A40" s="29">
        <v>4505</v>
      </c>
      <c r="B40" s="9" t="s">
        <v>32</v>
      </c>
      <c r="C40" s="10">
        <v>-455298.27</v>
      </c>
      <c r="D40" s="10"/>
      <c r="E40" s="11"/>
    </row>
    <row r="41" spans="1:5" ht="12.75">
      <c r="A41" s="29">
        <v>4506</v>
      </c>
      <c r="B41" s="9" t="s">
        <v>33</v>
      </c>
      <c r="C41" s="10">
        <v>-256737.91</v>
      </c>
      <c r="D41" s="10"/>
      <c r="E41" s="11"/>
    </row>
    <row r="42" spans="1:5" ht="12.75">
      <c r="A42" s="29"/>
      <c r="B42" s="9"/>
      <c r="C42" s="10"/>
      <c r="D42" s="10"/>
      <c r="E42" s="11"/>
    </row>
    <row r="43" spans="1:5" ht="12.75">
      <c r="A43" s="28"/>
      <c r="B43" s="13" t="s">
        <v>34</v>
      </c>
      <c r="C43" s="14"/>
      <c r="D43" s="14"/>
      <c r="E43" s="15">
        <f>+E36+E38</f>
        <v>3217445.519999999</v>
      </c>
    </row>
    <row r="44" spans="1:5" ht="12.75">
      <c r="A44" s="29"/>
      <c r="B44" s="9"/>
      <c r="C44" s="10"/>
      <c r="D44" s="10"/>
      <c r="E44" s="11"/>
    </row>
    <row r="45" spans="1:5" ht="12.75">
      <c r="A45" s="28"/>
      <c r="B45" s="13" t="s">
        <v>35</v>
      </c>
      <c r="C45" s="14"/>
      <c r="D45" s="14"/>
      <c r="E45" s="15">
        <f>+C46+C47+C48</f>
        <v>-1000339.9</v>
      </c>
    </row>
    <row r="46" spans="1:5" ht="12.75">
      <c r="A46" s="29">
        <v>56</v>
      </c>
      <c r="B46" s="9" t="s">
        <v>36</v>
      </c>
      <c r="C46" s="10">
        <v>46888.67</v>
      </c>
      <c r="D46" s="10"/>
      <c r="E46" s="11"/>
    </row>
    <row r="47" spans="1:8" ht="12.75">
      <c r="A47" s="29">
        <v>47</v>
      </c>
      <c r="B47" s="9" t="s">
        <v>37</v>
      </c>
      <c r="C47" s="10">
        <v>-81257.39</v>
      </c>
      <c r="D47" s="10"/>
      <c r="E47" s="11"/>
      <c r="G47" s="32"/>
      <c r="H47" s="32"/>
    </row>
    <row r="48" spans="1:8" ht="12.75">
      <c r="A48" s="29">
        <v>48</v>
      </c>
      <c r="B48" s="9" t="s">
        <v>38</v>
      </c>
      <c r="C48" s="10">
        <v>-965971.18</v>
      </c>
      <c r="D48" s="10"/>
      <c r="E48" s="11"/>
      <c r="G48" s="32"/>
      <c r="H48" s="32"/>
    </row>
    <row r="49" spans="1:8" ht="12.75">
      <c r="A49" s="29"/>
      <c r="B49" s="9"/>
      <c r="C49" s="10"/>
      <c r="D49" s="10"/>
      <c r="E49" s="11"/>
      <c r="G49" s="32"/>
      <c r="H49" s="32"/>
    </row>
    <row r="50" spans="1:8" ht="13.5" thickBot="1">
      <c r="A50" s="5"/>
      <c r="B50" s="16" t="s">
        <v>39</v>
      </c>
      <c r="C50" s="17"/>
      <c r="D50" s="17"/>
      <c r="E50" s="18">
        <f>+E43+E45</f>
        <v>2217105.619999999</v>
      </c>
      <c r="F50" s="1"/>
      <c r="G50" s="30"/>
      <c r="H50" s="32"/>
    </row>
    <row r="51" spans="1:8" ht="12.75">
      <c r="A51" s="5"/>
      <c r="B51" s="4"/>
      <c r="C51" s="6"/>
      <c r="D51" s="6"/>
      <c r="E51" s="6"/>
      <c r="F51" s="1"/>
      <c r="G51" s="32"/>
      <c r="H51" s="32"/>
    </row>
    <row r="52" spans="1:8" ht="12.75">
      <c r="A52" s="5"/>
      <c r="B52" s="4"/>
      <c r="C52" s="6"/>
      <c r="D52" s="6"/>
      <c r="E52" s="6"/>
      <c r="F52" s="1"/>
      <c r="G52" s="30">
        <f>+E50+'[2]GRAL INTERDIN'!C74-'[2]GRAL INTERDIN'!G65</f>
        <v>0</v>
      </c>
      <c r="H52" s="32"/>
    </row>
    <row r="53" spans="1:6" ht="12.75">
      <c r="A53" s="5"/>
      <c r="B53" s="4"/>
      <c r="C53" s="6"/>
      <c r="D53" s="6"/>
      <c r="E53" s="6"/>
      <c r="F53" s="1"/>
    </row>
    <row r="54" spans="1:6" ht="12.75">
      <c r="A54" s="3"/>
      <c r="C54" s="1"/>
      <c r="D54" s="1"/>
      <c r="E54" s="1"/>
      <c r="F54" s="1"/>
    </row>
    <row r="56" spans="1:115" s="26" customFormat="1" ht="12.75">
      <c r="A56" s="4" t="s">
        <v>63</v>
      </c>
      <c r="B56" s="4"/>
      <c r="C56" s="4"/>
      <c r="D56" s="4"/>
      <c r="E56" s="4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</row>
    <row r="57" spans="1:115" s="26" customFormat="1" ht="12.75">
      <c r="A57" s="4" t="s">
        <v>66</v>
      </c>
      <c r="B57" s="4"/>
      <c r="C57" s="4"/>
      <c r="D57" s="4"/>
      <c r="E57" s="4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</row>
    <row r="58" spans="1:115" s="26" customFormat="1" ht="12.75">
      <c r="A58" s="4" t="s">
        <v>67</v>
      </c>
      <c r="B58" s="4"/>
      <c r="C58" s="4"/>
      <c r="D58" s="4"/>
      <c r="E58" s="27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</row>
  </sheetData>
  <sheetProtection password="C8DF" sheet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K58"/>
  <sheetViews>
    <sheetView zoomScale="80" zoomScaleNormal="80" zoomScalePageLayoutView="0" workbookViewId="0" topLeftCell="A1">
      <selection activeCell="E62" sqref="E62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tr">
        <f>+'[3]GRAL INTERDIN'!F7</f>
        <v>AÑO   2011    MES  JUNIO    DIA    30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 t="s">
        <v>61</v>
      </c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28"/>
      <c r="B14" s="13" t="s">
        <v>13</v>
      </c>
      <c r="C14" s="14"/>
      <c r="D14" s="14"/>
      <c r="E14" s="15">
        <f>SUM(C15:C17)</f>
        <v>7075301.89</v>
      </c>
    </row>
    <row r="15" spans="1:5" ht="12.75">
      <c r="A15" s="29">
        <v>51</v>
      </c>
      <c r="B15" s="9" t="s">
        <v>14</v>
      </c>
      <c r="C15" s="10">
        <v>390139.46</v>
      </c>
      <c r="D15" s="10"/>
      <c r="E15" s="11"/>
    </row>
    <row r="16" spans="1:5" ht="12.75">
      <c r="A16" s="29">
        <v>52</v>
      </c>
      <c r="B16" s="9" t="s">
        <v>15</v>
      </c>
      <c r="C16" s="10">
        <v>5192723.71</v>
      </c>
      <c r="D16" s="10"/>
      <c r="E16" s="11"/>
    </row>
    <row r="17" spans="1:5" ht="12.75">
      <c r="A17" s="29">
        <v>54</v>
      </c>
      <c r="B17" s="9" t="s">
        <v>16</v>
      </c>
      <c r="C17" s="10">
        <v>1492438.72</v>
      </c>
      <c r="D17" s="10"/>
      <c r="E17" s="11"/>
    </row>
    <row r="18" spans="1:5" ht="12.75">
      <c r="A18" s="29"/>
      <c r="B18" s="9"/>
      <c r="C18" s="10"/>
      <c r="D18" s="10"/>
      <c r="E18" s="11"/>
    </row>
    <row r="19" spans="1:5" ht="12.75">
      <c r="A19" s="28"/>
      <c r="B19" s="13" t="s">
        <v>17</v>
      </c>
      <c r="C19" s="14"/>
      <c r="D19" s="14"/>
      <c r="E19" s="15">
        <f>SUM(C20:C21)</f>
        <v>-155836.75</v>
      </c>
    </row>
    <row r="20" spans="1:5" ht="12.75">
      <c r="A20" s="29">
        <v>41</v>
      </c>
      <c r="B20" s="9" t="s">
        <v>18</v>
      </c>
      <c r="C20" s="10">
        <v>0</v>
      </c>
      <c r="D20" s="10"/>
      <c r="E20" s="11"/>
    </row>
    <row r="21" spans="1:5" ht="12.75">
      <c r="A21" s="29">
        <v>42</v>
      </c>
      <c r="B21" s="9" t="s">
        <v>19</v>
      </c>
      <c r="C21" s="10">
        <v>-155836.75</v>
      </c>
      <c r="D21" s="10"/>
      <c r="E21" s="11"/>
    </row>
    <row r="22" spans="1:5" ht="12.75">
      <c r="A22" s="29"/>
      <c r="B22" s="9"/>
      <c r="C22" s="10"/>
      <c r="D22" s="10"/>
      <c r="E22" s="11"/>
    </row>
    <row r="23" spans="1:5" ht="12.75">
      <c r="A23" s="28"/>
      <c r="B23" s="13" t="s">
        <v>20</v>
      </c>
      <c r="C23" s="14"/>
      <c r="D23" s="14"/>
      <c r="E23" s="15">
        <f>+E14+E19</f>
        <v>6919465.14</v>
      </c>
    </row>
    <row r="24" spans="1:5" ht="12.75">
      <c r="A24" s="29"/>
      <c r="B24" s="9"/>
      <c r="C24" s="10"/>
      <c r="D24" s="10"/>
      <c r="E24" s="11"/>
    </row>
    <row r="25" spans="1:5" ht="12.75">
      <c r="A25" s="28"/>
      <c r="B25" s="13" t="s">
        <v>21</v>
      </c>
      <c r="C25" s="14"/>
      <c r="D25" s="14"/>
      <c r="E25" s="15">
        <f>+E27+E31</f>
        <v>-1956799.5200000014</v>
      </c>
    </row>
    <row r="26" spans="1:5" ht="12.75">
      <c r="A26" s="29"/>
      <c r="B26" s="9"/>
      <c r="C26" s="10"/>
      <c r="D26" s="10"/>
      <c r="E26" s="11"/>
    </row>
    <row r="27" spans="1:5" ht="12.75">
      <c r="A27" s="28"/>
      <c r="B27" s="13" t="s">
        <v>22</v>
      </c>
      <c r="C27" s="14"/>
      <c r="D27" s="14"/>
      <c r="E27" s="15">
        <f>SUM(C28:C29)</f>
        <v>7901800.4399999995</v>
      </c>
    </row>
    <row r="28" spans="1:5" ht="12.75">
      <c r="A28" s="29">
        <v>53</v>
      </c>
      <c r="B28" s="9" t="s">
        <v>23</v>
      </c>
      <c r="C28" s="10">
        <v>3919721.16</v>
      </c>
      <c r="D28" s="10"/>
      <c r="E28" s="11"/>
    </row>
    <row r="29" spans="1:5" ht="12.75">
      <c r="A29" s="29">
        <v>55</v>
      </c>
      <c r="B29" s="9" t="s">
        <v>24</v>
      </c>
      <c r="C29" s="10">
        <v>3982079.28</v>
      </c>
      <c r="D29" s="10"/>
      <c r="E29" s="11"/>
    </row>
    <row r="30" spans="1:5" ht="12.75">
      <c r="A30" s="29"/>
      <c r="B30" s="9"/>
      <c r="C30" s="10"/>
      <c r="D30" s="10"/>
      <c r="E30" s="11"/>
    </row>
    <row r="31" spans="1:5" ht="12.75">
      <c r="A31" s="28"/>
      <c r="B31" s="13" t="s">
        <v>25</v>
      </c>
      <c r="C31" s="14"/>
      <c r="D31" s="14"/>
      <c r="E31" s="15">
        <f>SUM(C32:C34)</f>
        <v>-9858599.96</v>
      </c>
    </row>
    <row r="32" spans="1:5" ht="12.75">
      <c r="A32" s="29">
        <v>43</v>
      </c>
      <c r="B32" s="9" t="s">
        <v>26</v>
      </c>
      <c r="C32" s="10">
        <v>-1215.88</v>
      </c>
      <c r="D32" s="10"/>
      <c r="E32" s="11"/>
    </row>
    <row r="33" spans="1:5" ht="12.75">
      <c r="A33" s="29" t="s">
        <v>62</v>
      </c>
      <c r="B33" s="9" t="s">
        <v>27</v>
      </c>
      <c r="C33" s="10">
        <f>-10718579.42-C40-C41</f>
        <v>-9857384.08</v>
      </c>
      <c r="D33" s="10"/>
      <c r="E33" s="11"/>
    </row>
    <row r="34" spans="1:5" ht="12.75">
      <c r="A34" s="29">
        <v>46</v>
      </c>
      <c r="B34" s="9" t="s">
        <v>28</v>
      </c>
      <c r="C34" s="10">
        <v>0</v>
      </c>
      <c r="D34" s="10"/>
      <c r="E34" s="11"/>
    </row>
    <row r="35" spans="1:5" ht="12.75">
      <c r="A35" s="29"/>
      <c r="B35" s="9"/>
      <c r="C35" s="10"/>
      <c r="D35" s="10"/>
      <c r="E35" s="11"/>
    </row>
    <row r="36" spans="1:5" ht="12.75">
      <c r="A36" s="28"/>
      <c r="B36" s="13" t="s">
        <v>29</v>
      </c>
      <c r="C36" s="14"/>
      <c r="D36" s="14"/>
      <c r="E36" s="15">
        <f>+E23+E25</f>
        <v>4962665.619999998</v>
      </c>
    </row>
    <row r="37" spans="1:5" ht="12.75">
      <c r="A37" s="29"/>
      <c r="B37" s="9"/>
      <c r="C37" s="10"/>
      <c r="D37" s="10"/>
      <c r="E37" s="11"/>
    </row>
    <row r="38" spans="1:5" ht="12.75">
      <c r="A38" s="28"/>
      <c r="B38" s="13" t="s">
        <v>30</v>
      </c>
      <c r="C38" s="14"/>
      <c r="D38" s="14"/>
      <c r="E38" s="15">
        <f>SUM(C39:C41)</f>
        <v>-864295.8800000001</v>
      </c>
    </row>
    <row r="39" spans="1:5" ht="12.75">
      <c r="A39" s="29">
        <v>44</v>
      </c>
      <c r="B39" s="9" t="s">
        <v>31</v>
      </c>
      <c r="C39" s="10">
        <v>-3100.54</v>
      </c>
      <c r="D39" s="10"/>
      <c r="E39" s="11"/>
    </row>
    <row r="40" spans="1:5" ht="12.75">
      <c r="A40" s="29">
        <v>4505</v>
      </c>
      <c r="B40" s="9" t="s">
        <v>32</v>
      </c>
      <c r="C40" s="10">
        <v>-553109.89</v>
      </c>
      <c r="D40" s="10"/>
      <c r="E40" s="11"/>
    </row>
    <row r="41" spans="1:5" ht="12.75">
      <c r="A41" s="29">
        <v>4506</v>
      </c>
      <c r="B41" s="9" t="s">
        <v>33</v>
      </c>
      <c r="C41" s="10">
        <v>-308085.45</v>
      </c>
      <c r="D41" s="10"/>
      <c r="E41" s="11"/>
    </row>
    <row r="42" spans="1:5" ht="12.75">
      <c r="A42" s="29"/>
      <c r="B42" s="9"/>
      <c r="C42" s="10"/>
      <c r="D42" s="10"/>
      <c r="E42" s="11"/>
    </row>
    <row r="43" spans="1:5" ht="12.75">
      <c r="A43" s="28"/>
      <c r="B43" s="13" t="s">
        <v>34</v>
      </c>
      <c r="C43" s="14"/>
      <c r="D43" s="14"/>
      <c r="E43" s="15">
        <f>+E36+E38</f>
        <v>4098369.7399999984</v>
      </c>
    </row>
    <row r="44" spans="1:5" ht="12.75">
      <c r="A44" s="29"/>
      <c r="B44" s="9"/>
      <c r="C44" s="10"/>
      <c r="D44" s="10"/>
      <c r="E44" s="11"/>
    </row>
    <row r="45" spans="1:5" ht="12.75">
      <c r="A45" s="28"/>
      <c r="B45" s="13" t="s">
        <v>35</v>
      </c>
      <c r="C45" s="14"/>
      <c r="D45" s="14"/>
      <c r="E45" s="15">
        <f>+C46+C47+C48</f>
        <v>-1166522.39</v>
      </c>
    </row>
    <row r="46" spans="1:5" ht="12.75">
      <c r="A46" s="29">
        <v>56</v>
      </c>
      <c r="B46" s="9" t="s">
        <v>36</v>
      </c>
      <c r="C46" s="10">
        <v>210130.53</v>
      </c>
      <c r="D46" s="10"/>
      <c r="E46" s="11"/>
    </row>
    <row r="47" spans="1:5" ht="12.75">
      <c r="A47" s="29">
        <v>47</v>
      </c>
      <c r="B47" s="9" t="s">
        <v>37</v>
      </c>
      <c r="C47" s="10">
        <v>-105888.96</v>
      </c>
      <c r="D47" s="10"/>
      <c r="E47" s="11"/>
    </row>
    <row r="48" spans="1:5" ht="12.75">
      <c r="A48" s="29">
        <v>48</v>
      </c>
      <c r="B48" s="9" t="s">
        <v>38</v>
      </c>
      <c r="C48" s="10">
        <v>-1270763.96</v>
      </c>
      <c r="D48" s="10"/>
      <c r="E48" s="11"/>
    </row>
    <row r="49" spans="1:5" ht="12.75">
      <c r="A49" s="29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f>+E43+E45</f>
        <v>2931847.3499999987</v>
      </c>
      <c r="F50" s="1"/>
      <c r="G50" s="1"/>
    </row>
    <row r="51" spans="1:6" ht="12.75">
      <c r="A51" s="5"/>
      <c r="B51" s="4"/>
      <c r="C51" s="6"/>
      <c r="D51" s="6"/>
      <c r="E51" s="6"/>
      <c r="F51" s="1"/>
    </row>
    <row r="52" spans="1:7" ht="12.75">
      <c r="A52" s="5"/>
      <c r="B52" s="4"/>
      <c r="C52" s="6"/>
      <c r="D52" s="6"/>
      <c r="E52" s="6"/>
      <c r="F52" s="1"/>
      <c r="G52" s="30">
        <f>+E50+'[3]GRAL INTERDIN'!C74-'[3]GRAL INTERDIN'!G65</f>
        <v>0</v>
      </c>
    </row>
    <row r="53" spans="1:6" ht="12.75">
      <c r="A53" s="5"/>
      <c r="B53" s="4"/>
      <c r="C53" s="6"/>
      <c r="D53" s="6"/>
      <c r="E53" s="6"/>
      <c r="F53" s="1"/>
    </row>
    <row r="54" spans="1:6" ht="12.75">
      <c r="A54" s="3"/>
      <c r="C54" s="1"/>
      <c r="D54" s="1"/>
      <c r="E54" s="1"/>
      <c r="F54" s="1"/>
    </row>
    <row r="56" spans="1:115" s="26" customFormat="1" ht="12.75">
      <c r="A56" s="4" t="s">
        <v>63</v>
      </c>
      <c r="B56" s="4"/>
      <c r="C56" s="4"/>
      <c r="D56" s="4"/>
      <c r="E56" s="4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</row>
    <row r="57" spans="1:115" s="26" customFormat="1" ht="12.75">
      <c r="A57" s="4" t="s">
        <v>66</v>
      </c>
      <c r="B57" s="4"/>
      <c r="C57" s="4"/>
      <c r="D57" s="4"/>
      <c r="E57" s="4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</row>
    <row r="58" spans="1:115" s="26" customFormat="1" ht="12.75">
      <c r="A58" s="4" t="s">
        <v>67</v>
      </c>
      <c r="B58" s="4"/>
      <c r="C58" s="4"/>
      <c r="D58" s="4"/>
      <c r="E58" s="27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</row>
  </sheetData>
  <sheetProtection password="C8DF" sheet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K59"/>
  <sheetViews>
    <sheetView zoomScale="80" zoomScaleNormal="80" zoomScalePageLayoutView="0" workbookViewId="0" topLeftCell="A1">
      <selection activeCell="G7" sqref="G7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tr">
        <f>+'[4]GRAL INTERDIN'!F7</f>
        <v>AÑO   2011    MES  JULIO    DIA    31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 t="s">
        <v>61</v>
      </c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28"/>
      <c r="B14" s="13" t="s">
        <v>13</v>
      </c>
      <c r="C14" s="14"/>
      <c r="D14" s="14"/>
      <c r="E14" s="15">
        <f>SUM(C15:C17)</f>
        <v>8673854.86</v>
      </c>
    </row>
    <row r="15" spans="1:5" ht="12.75">
      <c r="A15" s="29">
        <v>51</v>
      </c>
      <c r="B15" s="9" t="s">
        <v>14</v>
      </c>
      <c r="C15" s="10">
        <v>507088.02</v>
      </c>
      <c r="D15" s="10"/>
      <c r="E15" s="11"/>
    </row>
    <row r="16" spans="1:5" ht="12.75">
      <c r="A16" s="29">
        <v>52</v>
      </c>
      <c r="B16" s="9" t="s">
        <v>15</v>
      </c>
      <c r="C16" s="10">
        <v>6170738.07</v>
      </c>
      <c r="D16" s="10"/>
      <c r="E16" s="11"/>
    </row>
    <row r="17" spans="1:5" ht="12.75">
      <c r="A17" s="29">
        <v>54</v>
      </c>
      <c r="B17" s="9" t="s">
        <v>16</v>
      </c>
      <c r="C17" s="10">
        <v>1996028.77</v>
      </c>
      <c r="D17" s="10"/>
      <c r="E17" s="11"/>
    </row>
    <row r="18" spans="1:5" ht="12.75">
      <c r="A18" s="29"/>
      <c r="B18" s="9"/>
      <c r="C18" s="10"/>
      <c r="D18" s="10"/>
      <c r="E18" s="11"/>
    </row>
    <row r="19" spans="1:5" ht="12.75">
      <c r="A19" s="28"/>
      <c r="B19" s="13" t="s">
        <v>17</v>
      </c>
      <c r="C19" s="14"/>
      <c r="D19" s="14"/>
      <c r="E19" s="15">
        <f>SUM(C20:C21)</f>
        <v>-182391.77</v>
      </c>
    </row>
    <row r="20" spans="1:5" ht="12.75">
      <c r="A20" s="29">
        <v>41</v>
      </c>
      <c r="B20" s="9" t="s">
        <v>18</v>
      </c>
      <c r="C20" s="10">
        <v>0</v>
      </c>
      <c r="D20" s="10"/>
      <c r="E20" s="11"/>
    </row>
    <row r="21" spans="1:5" ht="12.75">
      <c r="A21" s="29">
        <v>42</v>
      </c>
      <c r="B21" s="9" t="s">
        <v>19</v>
      </c>
      <c r="C21" s="10">
        <v>-182391.77</v>
      </c>
      <c r="D21" s="10"/>
      <c r="E21" s="11"/>
    </row>
    <row r="22" spans="1:5" ht="12.75">
      <c r="A22" s="29"/>
      <c r="B22" s="9"/>
      <c r="C22" s="10"/>
      <c r="D22" s="10"/>
      <c r="E22" s="11"/>
    </row>
    <row r="23" spans="1:5" ht="12.75">
      <c r="A23" s="28"/>
      <c r="B23" s="13" t="s">
        <v>20</v>
      </c>
      <c r="C23" s="14"/>
      <c r="D23" s="14"/>
      <c r="E23" s="15">
        <f>+E14+E19</f>
        <v>8491463.09</v>
      </c>
    </row>
    <row r="24" spans="1:5" ht="12.75">
      <c r="A24" s="29"/>
      <c r="B24" s="9"/>
      <c r="C24" s="10"/>
      <c r="D24" s="10"/>
      <c r="E24" s="11"/>
    </row>
    <row r="25" spans="1:5" ht="12.75">
      <c r="A25" s="28"/>
      <c r="B25" s="13" t="s">
        <v>21</v>
      </c>
      <c r="C25" s="14"/>
      <c r="D25" s="14"/>
      <c r="E25" s="15">
        <f>+E27+E31</f>
        <v>-2428321.4899999984</v>
      </c>
    </row>
    <row r="26" spans="1:5" ht="12.75">
      <c r="A26" s="29"/>
      <c r="B26" s="9"/>
      <c r="C26" s="10"/>
      <c r="D26" s="10"/>
      <c r="E26" s="11"/>
    </row>
    <row r="27" spans="1:5" ht="12.75">
      <c r="A27" s="28"/>
      <c r="B27" s="13" t="s">
        <v>22</v>
      </c>
      <c r="C27" s="14"/>
      <c r="D27" s="14"/>
      <c r="E27" s="15">
        <f>SUM(C28:C29)</f>
        <v>9371486.36</v>
      </c>
    </row>
    <row r="28" spans="1:5" ht="12.75">
      <c r="A28" s="29">
        <v>53</v>
      </c>
      <c r="B28" s="9" t="s">
        <v>23</v>
      </c>
      <c r="C28" s="10">
        <v>4638653.33</v>
      </c>
      <c r="D28" s="10"/>
      <c r="E28" s="11"/>
    </row>
    <row r="29" spans="1:5" ht="12.75">
      <c r="A29" s="29">
        <v>55</v>
      </c>
      <c r="B29" s="9" t="s">
        <v>24</v>
      </c>
      <c r="C29" s="10">
        <v>4732833.03</v>
      </c>
      <c r="D29" s="10"/>
      <c r="E29" s="11"/>
    </row>
    <row r="30" spans="1:5" ht="12.75">
      <c r="A30" s="29"/>
      <c r="B30" s="9"/>
      <c r="C30" s="10"/>
      <c r="D30" s="10"/>
      <c r="E30" s="11"/>
    </row>
    <row r="31" spans="1:5" ht="12.75">
      <c r="A31" s="28"/>
      <c r="B31" s="13" t="s">
        <v>25</v>
      </c>
      <c r="C31" s="14"/>
      <c r="D31" s="14"/>
      <c r="E31" s="15">
        <f>SUM(C32:C34)</f>
        <v>-11799807.849999998</v>
      </c>
    </row>
    <row r="32" spans="1:5" ht="12.75">
      <c r="A32" s="29">
        <v>43</v>
      </c>
      <c r="B32" s="9" t="s">
        <v>26</v>
      </c>
      <c r="C32" s="10">
        <v>-1262.86</v>
      </c>
      <c r="D32" s="10"/>
      <c r="E32" s="11"/>
    </row>
    <row r="33" spans="1:5" ht="12.75">
      <c r="A33" s="29" t="s">
        <v>62</v>
      </c>
      <c r="B33" s="9" t="s">
        <v>27</v>
      </c>
      <c r="C33" s="10">
        <f>-12809017.78-C40-C41</f>
        <v>-11798544.989999998</v>
      </c>
      <c r="D33" s="10"/>
      <c r="E33" s="11"/>
    </row>
    <row r="34" spans="1:5" ht="12.75">
      <c r="A34" s="29">
        <v>46</v>
      </c>
      <c r="B34" s="9" t="s">
        <v>28</v>
      </c>
      <c r="C34" s="10">
        <v>0</v>
      </c>
      <c r="D34" s="10"/>
      <c r="E34" s="11"/>
    </row>
    <row r="35" spans="1:5" ht="12.75">
      <c r="A35" s="29"/>
      <c r="B35" s="9"/>
      <c r="C35" s="10"/>
      <c r="D35" s="10"/>
      <c r="E35" s="11"/>
    </row>
    <row r="36" spans="1:5" ht="12.75">
      <c r="A36" s="28"/>
      <c r="B36" s="13" t="s">
        <v>29</v>
      </c>
      <c r="C36" s="14"/>
      <c r="D36" s="14"/>
      <c r="E36" s="15">
        <f>+E23+E25</f>
        <v>6063141.6000000015</v>
      </c>
    </row>
    <row r="37" spans="1:5" ht="12.75">
      <c r="A37" s="29"/>
      <c r="B37" s="9"/>
      <c r="C37" s="10"/>
      <c r="D37" s="10"/>
      <c r="E37" s="11"/>
    </row>
    <row r="38" spans="1:5" ht="12.75">
      <c r="A38" s="28"/>
      <c r="B38" s="13" t="s">
        <v>30</v>
      </c>
      <c r="C38" s="14"/>
      <c r="D38" s="14"/>
      <c r="E38" s="15">
        <f>SUM(C39:C41)</f>
        <v>-1013573.3300000001</v>
      </c>
    </row>
    <row r="39" spans="1:5" ht="12.75">
      <c r="A39" s="29">
        <v>44</v>
      </c>
      <c r="B39" s="9" t="s">
        <v>31</v>
      </c>
      <c r="C39" s="10">
        <v>-3100.54</v>
      </c>
      <c r="D39" s="10"/>
      <c r="E39" s="11"/>
    </row>
    <row r="40" spans="1:5" ht="12.75">
      <c r="A40" s="29">
        <v>4505</v>
      </c>
      <c r="B40" s="9" t="s">
        <v>32</v>
      </c>
      <c r="C40" s="10">
        <v>-651039.8</v>
      </c>
      <c r="D40" s="10"/>
      <c r="E40" s="11"/>
    </row>
    <row r="41" spans="1:5" ht="12.75">
      <c r="A41" s="29">
        <v>4506</v>
      </c>
      <c r="B41" s="9" t="s">
        <v>33</v>
      </c>
      <c r="C41" s="10">
        <v>-359432.99</v>
      </c>
      <c r="D41" s="10"/>
      <c r="E41" s="11"/>
    </row>
    <row r="42" spans="1:5" ht="12.75">
      <c r="A42" s="29"/>
      <c r="B42" s="9"/>
      <c r="C42" s="10"/>
      <c r="D42" s="10"/>
      <c r="E42" s="11"/>
    </row>
    <row r="43" spans="1:5" ht="12.75">
      <c r="A43" s="28"/>
      <c r="B43" s="13" t="s">
        <v>34</v>
      </c>
      <c r="C43" s="14"/>
      <c r="D43" s="14"/>
      <c r="E43" s="15">
        <f>+E36+E38</f>
        <v>5049568.270000001</v>
      </c>
    </row>
    <row r="44" spans="1:5" ht="12.75">
      <c r="A44" s="29"/>
      <c r="B44" s="9"/>
      <c r="C44" s="10"/>
      <c r="D44" s="10"/>
      <c r="E44" s="11"/>
    </row>
    <row r="45" spans="1:5" ht="12.75">
      <c r="A45" s="28"/>
      <c r="B45" s="13" t="s">
        <v>35</v>
      </c>
      <c r="C45" s="14"/>
      <c r="D45" s="14"/>
      <c r="E45" s="15">
        <f>+C46+C47+C48</f>
        <v>-1458612.4200000002</v>
      </c>
    </row>
    <row r="46" spans="1:5" ht="12.75">
      <c r="A46" s="29">
        <v>56</v>
      </c>
      <c r="B46" s="9" t="s">
        <v>36</v>
      </c>
      <c r="C46" s="10">
        <v>210130.53</v>
      </c>
      <c r="D46" s="10"/>
      <c r="E46" s="11"/>
    </row>
    <row r="47" spans="1:5" ht="12.75">
      <c r="A47" s="29">
        <v>47</v>
      </c>
      <c r="B47" s="9" t="s">
        <v>37</v>
      </c>
      <c r="C47" s="10">
        <v>-122588.59</v>
      </c>
      <c r="D47" s="10"/>
      <c r="E47" s="11"/>
    </row>
    <row r="48" spans="1:5" ht="12.75">
      <c r="A48" s="29">
        <v>48</v>
      </c>
      <c r="B48" s="9" t="s">
        <v>38</v>
      </c>
      <c r="C48" s="10">
        <v>-1546154.36</v>
      </c>
      <c r="D48" s="10"/>
      <c r="E48" s="11"/>
    </row>
    <row r="49" spans="1:5" ht="12.75">
      <c r="A49" s="29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f>+E43+E45</f>
        <v>3590955.8500000015</v>
      </c>
      <c r="F50" s="1"/>
      <c r="G50" s="1"/>
    </row>
    <row r="51" spans="1:6" ht="12.75">
      <c r="A51" s="5"/>
      <c r="B51" s="4"/>
      <c r="C51" s="6"/>
      <c r="D51" s="6"/>
      <c r="E51" s="6"/>
      <c r="F51" s="1"/>
    </row>
    <row r="52" spans="1:7" ht="12.75">
      <c r="A52" s="5"/>
      <c r="B52" s="4"/>
      <c r="C52" s="6"/>
      <c r="D52" s="6"/>
      <c r="E52" s="6"/>
      <c r="F52" s="1"/>
      <c r="G52" s="30">
        <f>+E50+'[4]GRAL INTERDIN'!C74-'[4]GRAL INTERDIN'!G65</f>
        <v>0</v>
      </c>
    </row>
    <row r="53" spans="1:6" ht="12.75">
      <c r="A53" s="5"/>
      <c r="B53" s="4"/>
      <c r="C53" s="6"/>
      <c r="D53" s="6"/>
      <c r="E53" s="6"/>
      <c r="F53" s="1"/>
    </row>
    <row r="54" spans="1:6" ht="12.75">
      <c r="A54" s="3"/>
      <c r="C54" s="1"/>
      <c r="D54" s="1"/>
      <c r="E54" s="1"/>
      <c r="F54" s="1"/>
    </row>
    <row r="56" spans="1:115" s="26" customFormat="1" ht="12.75">
      <c r="A56" s="2"/>
      <c r="B56" s="4" t="s">
        <v>69</v>
      </c>
      <c r="C56" s="4"/>
      <c r="D56" s="4"/>
      <c r="E56" s="4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</row>
    <row r="57" spans="1:115" s="26" customFormat="1" ht="12.75">
      <c r="A57" s="2"/>
      <c r="B57" s="4" t="s">
        <v>70</v>
      </c>
      <c r="C57" s="4"/>
      <c r="D57" s="4"/>
      <c r="E57" s="4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</row>
    <row r="58" spans="1:115" s="26" customFormat="1" ht="12.75">
      <c r="A58" s="2"/>
      <c r="B58" s="4" t="s">
        <v>71</v>
      </c>
      <c r="C58" s="4"/>
      <c r="D58" s="4"/>
      <c r="E58" s="4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</row>
    <row r="59" spans="2:6" ht="12.75">
      <c r="B59" s="4"/>
      <c r="C59" s="4"/>
      <c r="D59" s="4"/>
      <c r="E59" s="4"/>
      <c r="F59" s="4"/>
    </row>
  </sheetData>
  <sheetProtection password="C8DF" sheet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="80" zoomScaleNormal="80" zoomScalePageLayoutView="0" workbookViewId="0" topLeftCell="A7">
      <selection activeCell="E50" sqref="E50"/>
    </sheetView>
  </sheetViews>
  <sheetFormatPr defaultColWidth="11.421875" defaultRowHeight="15"/>
  <cols>
    <col min="1" max="1" width="10.7109375" style="2" bestFit="1" customWidth="1"/>
    <col min="2" max="2" width="46.140625" style="2" customWidth="1"/>
    <col min="3" max="3" width="24.00390625" style="2" customWidth="1"/>
    <col min="4" max="4" width="4.421875" style="2" customWidth="1"/>
    <col min="5" max="5" width="12.7109375" style="2" customWidth="1"/>
    <col min="6" max="6" width="11.421875" style="2" customWidth="1"/>
    <col min="7" max="7" width="4.00390625" style="2" bestFit="1" customWidth="1"/>
    <col min="8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">
        <v>44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/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5"/>
      <c r="B14" s="13" t="s">
        <v>13</v>
      </c>
      <c r="C14" s="14"/>
      <c r="D14" s="14"/>
      <c r="E14" s="15">
        <f>SUM(C15:C17)</f>
        <v>1504338.47</v>
      </c>
    </row>
    <row r="15" spans="1:5" ht="12.75">
      <c r="A15" s="3"/>
      <c r="B15" s="9" t="s">
        <v>14</v>
      </c>
      <c r="C15" s="10">
        <v>53940.17</v>
      </c>
      <c r="D15" s="10"/>
      <c r="E15" s="11"/>
    </row>
    <row r="16" spans="1:5" ht="12.75">
      <c r="A16" s="3"/>
      <c r="B16" s="9" t="s">
        <v>15</v>
      </c>
      <c r="C16" s="10">
        <v>1216173.52</v>
      </c>
      <c r="D16" s="10"/>
      <c r="E16" s="11"/>
    </row>
    <row r="17" spans="1:5" ht="12.75">
      <c r="A17" s="3"/>
      <c r="B17" s="9" t="s">
        <v>16</v>
      </c>
      <c r="C17" s="10">
        <v>234224.78</v>
      </c>
      <c r="D17" s="10"/>
      <c r="E17" s="11"/>
    </row>
    <row r="18" spans="1:5" ht="12.75">
      <c r="A18" s="3"/>
      <c r="B18" s="9"/>
      <c r="C18" s="10"/>
      <c r="D18" s="10"/>
      <c r="E18" s="11"/>
    </row>
    <row r="19" spans="1:5" ht="12.75">
      <c r="A19" s="5"/>
      <c r="B19" s="13" t="s">
        <v>17</v>
      </c>
      <c r="C19" s="14"/>
      <c r="D19" s="14"/>
      <c r="E19" s="15">
        <f>SUM(C20:C21)</f>
        <v>-38466.28</v>
      </c>
    </row>
    <row r="20" spans="1:5" ht="12.75">
      <c r="A20" s="3"/>
      <c r="B20" s="9" t="s">
        <v>18</v>
      </c>
      <c r="C20" s="10">
        <v>-0.43</v>
      </c>
      <c r="D20" s="10"/>
      <c r="E20" s="11"/>
    </row>
    <row r="21" spans="1:5" ht="12.75">
      <c r="A21" s="3"/>
      <c r="B21" s="9" t="s">
        <v>19</v>
      </c>
      <c r="C21" s="10">
        <v>-38465.85</v>
      </c>
      <c r="D21" s="10"/>
      <c r="E21" s="11"/>
    </row>
    <row r="22" spans="1:5" ht="12.75">
      <c r="A22" s="3"/>
      <c r="B22" s="9"/>
      <c r="C22" s="10"/>
      <c r="D22" s="10"/>
      <c r="E22" s="11"/>
    </row>
    <row r="23" spans="1:5" ht="12.75">
      <c r="A23" s="5"/>
      <c r="B23" s="13" t="s">
        <v>20</v>
      </c>
      <c r="C23" s="14"/>
      <c r="D23" s="14"/>
      <c r="E23" s="15">
        <f>+E14+E19</f>
        <v>1465872.19</v>
      </c>
    </row>
    <row r="24" spans="1:5" ht="12.75">
      <c r="A24" s="3"/>
      <c r="B24" s="9"/>
      <c r="C24" s="10"/>
      <c r="D24" s="10"/>
      <c r="E24" s="11"/>
    </row>
    <row r="25" spans="1:5" ht="12.75">
      <c r="A25" s="5"/>
      <c r="B25" s="13" t="s">
        <v>21</v>
      </c>
      <c r="C25" s="14"/>
      <c r="D25" s="14"/>
      <c r="E25" s="15">
        <f>+E27+E31</f>
        <v>-1114196.6999999997</v>
      </c>
    </row>
    <row r="26" spans="1:5" ht="12.75">
      <c r="A26" s="3"/>
      <c r="B26" s="9"/>
      <c r="C26" s="10"/>
      <c r="D26" s="10"/>
      <c r="E26" s="11"/>
    </row>
    <row r="27" spans="1:5" ht="12.75">
      <c r="A27" s="5"/>
      <c r="B27" s="13" t="s">
        <v>22</v>
      </c>
      <c r="C27" s="14"/>
      <c r="D27" s="14"/>
      <c r="E27" s="15">
        <f>SUM(C28:C29)</f>
        <v>1586880.4100000001</v>
      </c>
    </row>
    <row r="28" spans="1:5" ht="12.75">
      <c r="A28" s="3"/>
      <c r="B28" s="9" t="s">
        <v>23</v>
      </c>
      <c r="C28" s="10">
        <v>581603.29</v>
      </c>
      <c r="D28" s="10"/>
      <c r="E28" s="11"/>
    </row>
    <row r="29" spans="1:5" ht="12.75">
      <c r="A29" s="3"/>
      <c r="B29" s="9" t="s">
        <v>24</v>
      </c>
      <c r="C29" s="10">
        <v>1005277.12</v>
      </c>
      <c r="D29" s="10"/>
      <c r="E29" s="11"/>
    </row>
    <row r="30" spans="1:5" ht="12.75">
      <c r="A30" s="3"/>
      <c r="B30" s="9"/>
      <c r="C30" s="10"/>
      <c r="D30" s="10"/>
      <c r="E30" s="11"/>
    </row>
    <row r="31" spans="1:5" ht="12.75">
      <c r="A31" s="5"/>
      <c r="B31" s="13" t="s">
        <v>25</v>
      </c>
      <c r="C31" s="14"/>
      <c r="D31" s="14"/>
      <c r="E31" s="15">
        <f>SUM(C32:C34)</f>
        <v>-2701077.11</v>
      </c>
    </row>
    <row r="32" spans="1:5" ht="12.75">
      <c r="A32" s="3"/>
      <c r="B32" s="9" t="s">
        <v>26</v>
      </c>
      <c r="C32" s="10">
        <v>-0.17</v>
      </c>
      <c r="D32" s="10"/>
      <c r="E32" s="11"/>
    </row>
    <row r="33" spans="1:5" ht="12.75">
      <c r="A33" s="3"/>
      <c r="B33" s="9" t="s">
        <v>27</v>
      </c>
      <c r="C33" s="10">
        <f>-2938364.57-C40-C41</f>
        <v>-2701076.94</v>
      </c>
      <c r="D33" s="10"/>
      <c r="E33" s="11"/>
    </row>
    <row r="34" spans="1:5" ht="12.75">
      <c r="A34" s="3"/>
      <c r="B34" s="9" t="s">
        <v>28</v>
      </c>
      <c r="C34" s="10">
        <v>0</v>
      </c>
      <c r="D34" s="10"/>
      <c r="E34" s="11"/>
    </row>
    <row r="35" spans="1:5" ht="12.75">
      <c r="A35" s="3"/>
      <c r="B35" s="9"/>
      <c r="C35" s="10"/>
      <c r="D35" s="10"/>
      <c r="E35" s="11"/>
    </row>
    <row r="36" spans="1:5" ht="12.75">
      <c r="A36" s="5"/>
      <c r="B36" s="13" t="s">
        <v>29</v>
      </c>
      <c r="C36" s="14"/>
      <c r="D36" s="14"/>
      <c r="E36" s="15">
        <f>+E23+E25</f>
        <v>351675.4900000002</v>
      </c>
    </row>
    <row r="37" spans="1:5" ht="12.75">
      <c r="A37" s="3"/>
      <c r="B37" s="9"/>
      <c r="C37" s="10"/>
      <c r="D37" s="10"/>
      <c r="E37" s="11"/>
    </row>
    <row r="38" spans="1:5" ht="12.75">
      <c r="A38" s="5"/>
      <c r="B38" s="13" t="s">
        <v>30</v>
      </c>
      <c r="C38" s="14"/>
      <c r="D38" s="14"/>
      <c r="E38" s="15">
        <f>SUM(C39:C41)</f>
        <v>-237287.63</v>
      </c>
    </row>
    <row r="39" spans="1:5" ht="12.75">
      <c r="A39" s="3"/>
      <c r="B39" s="9" t="s">
        <v>31</v>
      </c>
      <c r="C39" s="10">
        <v>0</v>
      </c>
      <c r="D39" s="10"/>
      <c r="E39" s="11"/>
    </row>
    <row r="40" spans="1:5" ht="12.75">
      <c r="A40" s="3"/>
      <c r="B40" s="9" t="s">
        <v>32</v>
      </c>
      <c r="C40" s="10">
        <v>-142347.77</v>
      </c>
      <c r="D40" s="10"/>
      <c r="E40" s="11"/>
    </row>
    <row r="41" spans="1:5" ht="12.75">
      <c r="A41" s="3"/>
      <c r="B41" s="9" t="s">
        <v>33</v>
      </c>
      <c r="C41" s="10">
        <v>-94939.86</v>
      </c>
      <c r="D41" s="10"/>
      <c r="E41" s="11"/>
    </row>
    <row r="42" spans="1:5" ht="12.75">
      <c r="A42" s="3"/>
      <c r="B42" s="9"/>
      <c r="C42" s="10"/>
      <c r="D42" s="10"/>
      <c r="E42" s="11"/>
    </row>
    <row r="43" spans="1:5" ht="12.75">
      <c r="A43" s="5"/>
      <c r="B43" s="13" t="s">
        <v>34</v>
      </c>
      <c r="C43" s="14"/>
      <c r="D43" s="14"/>
      <c r="E43" s="15">
        <f>+E36+E38</f>
        <v>114387.86000000022</v>
      </c>
    </row>
    <row r="44" spans="1:5" ht="12.75">
      <c r="A44" s="3"/>
      <c r="B44" s="9"/>
      <c r="C44" s="10"/>
      <c r="D44" s="10"/>
      <c r="E44" s="11"/>
    </row>
    <row r="45" spans="1:5" ht="12.75">
      <c r="A45" s="5"/>
      <c r="B45" s="13" t="s">
        <v>35</v>
      </c>
      <c r="C45" s="14"/>
      <c r="D45" s="14"/>
      <c r="E45" s="15">
        <f>+C46+C47+C48</f>
        <v>46070.82000000002</v>
      </c>
    </row>
    <row r="46" spans="1:5" ht="12.75">
      <c r="A46" s="3"/>
      <c r="B46" s="9" t="s">
        <v>36</v>
      </c>
      <c r="C46" s="10">
        <v>135967.89</v>
      </c>
      <c r="D46" s="10"/>
      <c r="E46" s="11"/>
    </row>
    <row r="47" spans="1:5" ht="12.75">
      <c r="A47" s="3"/>
      <c r="B47" s="9" t="s">
        <v>37</v>
      </c>
      <c r="C47" s="10">
        <v>-21176.84</v>
      </c>
      <c r="D47" s="10"/>
      <c r="E47" s="11"/>
    </row>
    <row r="48" spans="1:5" ht="12.75">
      <c r="A48" s="3"/>
      <c r="B48" s="9" t="s">
        <v>38</v>
      </c>
      <c r="C48" s="10">
        <v>-68720.23</v>
      </c>
      <c r="D48" s="10"/>
      <c r="E48" s="11"/>
    </row>
    <row r="49" spans="1:5" ht="12.75">
      <c r="A49" s="3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f>+E43+E45</f>
        <v>160458.68000000023</v>
      </c>
      <c r="F50" s="1"/>
      <c r="G50" s="1"/>
    </row>
    <row r="51" spans="1:6" ht="12.75">
      <c r="A51" s="5"/>
      <c r="B51" s="4"/>
      <c r="C51" s="6"/>
      <c r="D51" s="6"/>
      <c r="E51" s="6"/>
      <c r="F51" s="1"/>
    </row>
    <row r="52" spans="1:7" ht="12.75">
      <c r="A52" s="5"/>
      <c r="B52" s="4"/>
      <c r="C52" s="6"/>
      <c r="D52" s="6"/>
      <c r="E52" s="6"/>
      <c r="F52" s="1"/>
      <c r="G52" s="1"/>
    </row>
    <row r="53" spans="1:6" ht="12.75">
      <c r="A53" s="5"/>
      <c r="B53" s="4"/>
      <c r="C53" s="6"/>
      <c r="D53" s="6"/>
      <c r="E53" s="6"/>
      <c r="F53" s="1"/>
    </row>
    <row r="54" spans="1:6" ht="12.75">
      <c r="A54" s="3"/>
      <c r="C54" s="1"/>
      <c r="D54" s="1"/>
      <c r="E54" s="1"/>
      <c r="F54" s="1"/>
    </row>
    <row r="55" spans="1:6" ht="12.75">
      <c r="A55" s="3"/>
      <c r="C55" s="1"/>
      <c r="D55" s="1"/>
      <c r="E55" s="1"/>
      <c r="F55" s="1"/>
    </row>
    <row r="56" spans="1:7" ht="12.75">
      <c r="A56" s="34" t="s">
        <v>40</v>
      </c>
      <c r="B56" s="34"/>
      <c r="C56" s="34"/>
      <c r="D56" s="34"/>
      <c r="E56" s="34"/>
      <c r="F56" s="34"/>
      <c r="G56" s="34"/>
    </row>
    <row r="57" spans="1:7" ht="12.75">
      <c r="A57" s="34" t="s">
        <v>41</v>
      </c>
      <c r="B57" s="34"/>
      <c r="C57" s="34"/>
      <c r="D57" s="34"/>
      <c r="E57" s="34"/>
      <c r="F57" s="34"/>
      <c r="G57" s="34"/>
    </row>
    <row r="58" spans="1:7" ht="12.75">
      <c r="A58" s="35" t="s">
        <v>42</v>
      </c>
      <c r="B58" s="35"/>
      <c r="C58" s="35"/>
      <c r="D58" s="35"/>
      <c r="E58" s="35"/>
      <c r="F58" s="35"/>
      <c r="G58" s="35"/>
    </row>
  </sheetData>
  <sheetProtection password="C8DF" sheet="1"/>
  <mergeCells count="9">
    <mergeCell ref="A56:G56"/>
    <mergeCell ref="A57:G57"/>
    <mergeCell ref="A58:G58"/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K58"/>
  <sheetViews>
    <sheetView zoomScale="80" zoomScaleNormal="80" zoomScalePageLayoutView="0" workbookViewId="0" topLeftCell="A1">
      <selection activeCell="C67" sqref="C67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tr">
        <f>+'[5]GRAL INTERDIN'!F7</f>
        <v>AÑO   2011    MES  AGOSTO    DIA    31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 t="s">
        <v>61</v>
      </c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28"/>
      <c r="B14" s="13" t="s">
        <v>13</v>
      </c>
      <c r="C14" s="14"/>
      <c r="D14" s="14"/>
      <c r="E14" s="15">
        <f>SUM(C15:C17)</f>
        <v>10254264.370000001</v>
      </c>
    </row>
    <row r="15" spans="1:5" ht="12.75">
      <c r="A15" s="29">
        <v>51</v>
      </c>
      <c r="B15" s="9" t="s">
        <v>14</v>
      </c>
      <c r="C15" s="10">
        <v>636596.47</v>
      </c>
      <c r="D15" s="10"/>
      <c r="E15" s="11"/>
    </row>
    <row r="16" spans="1:5" ht="12.75">
      <c r="A16" s="29">
        <v>52</v>
      </c>
      <c r="B16" s="9" t="s">
        <v>15</v>
      </c>
      <c r="C16" s="10">
        <v>7279029.86</v>
      </c>
      <c r="D16" s="10"/>
      <c r="E16" s="11"/>
    </row>
    <row r="17" spans="1:5" ht="12.75">
      <c r="A17" s="29">
        <v>54</v>
      </c>
      <c r="B17" s="9" t="s">
        <v>16</v>
      </c>
      <c r="C17" s="10">
        <v>2338638.04</v>
      </c>
      <c r="D17" s="10"/>
      <c r="E17" s="11"/>
    </row>
    <row r="18" spans="1:5" ht="12.75">
      <c r="A18" s="29"/>
      <c r="B18" s="9"/>
      <c r="C18" s="10"/>
      <c r="D18" s="10"/>
      <c r="E18" s="11"/>
    </row>
    <row r="19" spans="1:5" ht="12.75">
      <c r="A19" s="28"/>
      <c r="B19" s="13" t="s">
        <v>17</v>
      </c>
      <c r="C19" s="14"/>
      <c r="D19" s="14"/>
      <c r="E19" s="15">
        <f>SUM(C20:C21)</f>
        <v>-208924.8</v>
      </c>
    </row>
    <row r="20" spans="1:5" ht="12.75">
      <c r="A20" s="29">
        <v>41</v>
      </c>
      <c r="B20" s="9" t="s">
        <v>18</v>
      </c>
      <c r="C20" s="10">
        <v>0</v>
      </c>
      <c r="D20" s="10"/>
      <c r="E20" s="11"/>
    </row>
    <row r="21" spans="1:5" ht="12.75">
      <c r="A21" s="29">
        <v>42</v>
      </c>
      <c r="B21" s="9" t="s">
        <v>19</v>
      </c>
      <c r="C21" s="10">
        <v>-208924.8</v>
      </c>
      <c r="D21" s="10"/>
      <c r="E21" s="11"/>
    </row>
    <row r="22" spans="1:5" ht="12.75">
      <c r="A22" s="29"/>
      <c r="B22" s="9"/>
      <c r="C22" s="10"/>
      <c r="D22" s="10"/>
      <c r="E22" s="11"/>
    </row>
    <row r="23" spans="1:5" ht="12.75">
      <c r="A23" s="28"/>
      <c r="B23" s="13" t="s">
        <v>20</v>
      </c>
      <c r="C23" s="14"/>
      <c r="D23" s="14"/>
      <c r="E23" s="15">
        <f>+E14+E19</f>
        <v>10045339.57</v>
      </c>
    </row>
    <row r="24" spans="1:5" ht="12.75">
      <c r="A24" s="29"/>
      <c r="B24" s="9"/>
      <c r="C24" s="10"/>
      <c r="D24" s="10"/>
      <c r="E24" s="11"/>
    </row>
    <row r="25" spans="1:5" ht="12.75">
      <c r="A25" s="28"/>
      <c r="B25" s="13" t="s">
        <v>21</v>
      </c>
      <c r="C25" s="14"/>
      <c r="D25" s="14"/>
      <c r="E25" s="15">
        <f>+E27+E31</f>
        <v>-2668297.4800000004</v>
      </c>
    </row>
    <row r="26" spans="1:5" ht="12.75">
      <c r="A26" s="29"/>
      <c r="B26" s="9"/>
      <c r="C26" s="10"/>
      <c r="D26" s="10"/>
      <c r="E26" s="11"/>
    </row>
    <row r="27" spans="1:5" ht="12.75">
      <c r="A27" s="28"/>
      <c r="B27" s="13" t="s">
        <v>22</v>
      </c>
      <c r="C27" s="14"/>
      <c r="D27" s="14"/>
      <c r="E27" s="15">
        <f>SUM(C28:C29)</f>
        <v>10885106.73</v>
      </c>
    </row>
    <row r="28" spans="1:5" ht="12.75">
      <c r="A28" s="29">
        <v>53</v>
      </c>
      <c r="B28" s="9" t="s">
        <v>23</v>
      </c>
      <c r="C28" s="10">
        <v>5436266.98</v>
      </c>
      <c r="D28" s="10"/>
      <c r="E28" s="11"/>
    </row>
    <row r="29" spans="1:5" ht="12.75">
      <c r="A29" s="29">
        <v>55</v>
      </c>
      <c r="B29" s="9" t="s">
        <v>24</v>
      </c>
      <c r="C29" s="10">
        <v>5448839.75</v>
      </c>
      <c r="D29" s="10"/>
      <c r="E29" s="11"/>
    </row>
    <row r="30" spans="1:5" ht="12.75">
      <c r="A30" s="29"/>
      <c r="B30" s="9"/>
      <c r="C30" s="10"/>
      <c r="D30" s="10"/>
      <c r="E30" s="11"/>
    </row>
    <row r="31" spans="1:5" ht="12.75">
      <c r="A31" s="28"/>
      <c r="B31" s="13" t="s">
        <v>25</v>
      </c>
      <c r="C31" s="14"/>
      <c r="D31" s="14"/>
      <c r="E31" s="15">
        <f>SUM(C32:C34)</f>
        <v>-13553404.21</v>
      </c>
    </row>
    <row r="32" spans="1:5" ht="12.75">
      <c r="A32" s="29">
        <v>43</v>
      </c>
      <c r="B32" s="9" t="s">
        <v>26</v>
      </c>
      <c r="C32" s="10">
        <v>-1477</v>
      </c>
      <c r="D32" s="10"/>
      <c r="E32" s="11"/>
    </row>
    <row r="33" spans="1:5" ht="12.75">
      <c r="A33" s="29" t="s">
        <v>62</v>
      </c>
      <c r="B33" s="9" t="s">
        <v>27</v>
      </c>
      <c r="C33" s="10">
        <f>-14711086.3-C40-C41</f>
        <v>-13551927.21</v>
      </c>
      <c r="D33" s="10"/>
      <c r="E33" s="11"/>
    </row>
    <row r="34" spans="1:5" ht="12.75">
      <c r="A34" s="29">
        <v>46</v>
      </c>
      <c r="B34" s="9" t="s">
        <v>28</v>
      </c>
      <c r="C34" s="10">
        <v>0</v>
      </c>
      <c r="D34" s="10"/>
      <c r="E34" s="11"/>
    </row>
    <row r="35" spans="1:5" ht="12.75">
      <c r="A35" s="29"/>
      <c r="B35" s="9"/>
      <c r="C35" s="10"/>
      <c r="D35" s="10"/>
      <c r="E35" s="11"/>
    </row>
    <row r="36" spans="1:5" ht="12.75">
      <c r="A36" s="28"/>
      <c r="B36" s="13" t="s">
        <v>29</v>
      </c>
      <c r="C36" s="14"/>
      <c r="D36" s="14"/>
      <c r="E36" s="15">
        <f>+E23+E25</f>
        <v>7377042.09</v>
      </c>
    </row>
    <row r="37" spans="1:5" ht="12.75">
      <c r="A37" s="29"/>
      <c r="B37" s="9"/>
      <c r="C37" s="10"/>
      <c r="D37" s="10"/>
      <c r="E37" s="11"/>
    </row>
    <row r="38" spans="1:5" ht="12.75">
      <c r="A38" s="28"/>
      <c r="B38" s="13" t="s">
        <v>30</v>
      </c>
      <c r="C38" s="14"/>
      <c r="D38" s="14"/>
      <c r="E38" s="15">
        <f>SUM(C39:C41)</f>
        <v>-1162259.6300000001</v>
      </c>
    </row>
    <row r="39" spans="1:5" ht="12.75">
      <c r="A39" s="29">
        <v>44</v>
      </c>
      <c r="B39" s="9" t="s">
        <v>31</v>
      </c>
      <c r="C39" s="10">
        <v>-3100.54</v>
      </c>
      <c r="D39" s="10"/>
      <c r="E39" s="11"/>
    </row>
    <row r="40" spans="1:5" ht="12.75">
      <c r="A40" s="29">
        <v>4505</v>
      </c>
      <c r="B40" s="9" t="s">
        <v>32</v>
      </c>
      <c r="C40" s="10">
        <v>-748378.56</v>
      </c>
      <c r="D40" s="10"/>
      <c r="E40" s="11"/>
    </row>
    <row r="41" spans="1:5" ht="12.75">
      <c r="A41" s="29">
        <v>4506</v>
      </c>
      <c r="B41" s="9" t="s">
        <v>33</v>
      </c>
      <c r="C41" s="10">
        <v>-410780.53</v>
      </c>
      <c r="D41" s="10"/>
      <c r="E41" s="11"/>
    </row>
    <row r="42" spans="1:5" ht="12.75">
      <c r="A42" s="29"/>
      <c r="B42" s="9"/>
      <c r="C42" s="10"/>
      <c r="D42" s="10"/>
      <c r="E42" s="11"/>
    </row>
    <row r="43" spans="1:5" ht="12.75">
      <c r="A43" s="28"/>
      <c r="B43" s="13" t="s">
        <v>34</v>
      </c>
      <c r="C43" s="14"/>
      <c r="D43" s="14"/>
      <c r="E43" s="15">
        <f>+E36+E38</f>
        <v>6214782.46</v>
      </c>
    </row>
    <row r="44" spans="1:5" ht="12.75">
      <c r="A44" s="29"/>
      <c r="B44" s="9"/>
      <c r="C44" s="10"/>
      <c r="D44" s="10"/>
      <c r="E44" s="11"/>
    </row>
    <row r="45" spans="1:5" ht="12.75">
      <c r="A45" s="28"/>
      <c r="B45" s="13" t="s">
        <v>35</v>
      </c>
      <c r="C45" s="14"/>
      <c r="D45" s="14"/>
      <c r="E45" s="15">
        <f>+C46+C47+C48</f>
        <v>-1833219.0999999999</v>
      </c>
    </row>
    <row r="46" spans="1:5" ht="12.75">
      <c r="A46" s="29">
        <v>56</v>
      </c>
      <c r="B46" s="9" t="s">
        <v>36</v>
      </c>
      <c r="C46" s="10">
        <v>210130.53</v>
      </c>
      <c r="D46" s="10"/>
      <c r="E46" s="11"/>
    </row>
    <row r="47" spans="1:5" ht="12.75">
      <c r="A47" s="29">
        <v>47</v>
      </c>
      <c r="B47" s="9" t="s">
        <v>37</v>
      </c>
      <c r="C47" s="10">
        <v>-147169.68</v>
      </c>
      <c r="D47" s="10"/>
      <c r="E47" s="11"/>
    </row>
    <row r="48" spans="1:5" ht="12.75">
      <c r="A48" s="29">
        <v>48</v>
      </c>
      <c r="B48" s="9" t="s">
        <v>38</v>
      </c>
      <c r="C48" s="10">
        <v>-1896179.95</v>
      </c>
      <c r="D48" s="10"/>
      <c r="E48" s="11"/>
    </row>
    <row r="49" spans="1:5" ht="12.75">
      <c r="A49" s="29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f>+E43+E45</f>
        <v>4381563.36</v>
      </c>
      <c r="F50" s="1"/>
      <c r="G50" s="1"/>
    </row>
    <row r="51" spans="1:6" ht="12.75">
      <c r="A51" s="5"/>
      <c r="B51" s="4"/>
      <c r="C51" s="6"/>
      <c r="D51" s="6"/>
      <c r="E51" s="6"/>
      <c r="F51" s="1"/>
    </row>
    <row r="52" spans="1:7" ht="12.75">
      <c r="A52" s="5"/>
      <c r="B52" s="4"/>
      <c r="C52" s="6"/>
      <c r="D52" s="6"/>
      <c r="E52" s="6"/>
      <c r="F52" s="1"/>
      <c r="G52" s="30">
        <f>+E50+'[5]GRAL INTERDIN'!C74-'[5]GRAL INTERDIN'!G65</f>
        <v>0</v>
      </c>
    </row>
    <row r="53" spans="1:6" ht="12.75">
      <c r="A53" s="3"/>
      <c r="C53" s="1"/>
      <c r="D53" s="1"/>
      <c r="E53" s="1"/>
      <c r="F53" s="1"/>
    </row>
    <row r="55" spans="1:115" s="26" customFormat="1" ht="12.75">
      <c r="A55" s="2"/>
      <c r="B55" s="4" t="s">
        <v>69</v>
      </c>
      <c r="C55" s="4"/>
      <c r="D55" s="4"/>
      <c r="E55" s="4"/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</row>
    <row r="56" spans="1:115" s="26" customFormat="1" ht="12.75">
      <c r="A56" s="2"/>
      <c r="B56" s="4" t="s">
        <v>70</v>
      </c>
      <c r="C56" s="4"/>
      <c r="D56" s="4"/>
      <c r="E56" s="4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</row>
    <row r="57" spans="1:115" s="26" customFormat="1" ht="12.75">
      <c r="A57" s="2"/>
      <c r="B57" s="4" t="s">
        <v>71</v>
      </c>
      <c r="C57" s="4"/>
      <c r="D57" s="4"/>
      <c r="E57" s="4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</row>
    <row r="58" spans="2:6" ht="12.75">
      <c r="B58" s="4"/>
      <c r="C58" s="4"/>
      <c r="D58" s="4"/>
      <c r="E58" s="4"/>
      <c r="F58" s="4"/>
    </row>
  </sheetData>
  <sheetProtection password="C8DF" sheet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K55"/>
  <sheetViews>
    <sheetView zoomScale="80" zoomScaleNormal="80" zoomScalePageLayoutView="0" workbookViewId="0" topLeftCell="A1">
      <selection activeCell="C59" sqref="C59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tr">
        <f>+'[6]GRAL INTERDIN'!F7</f>
        <v>AÑO   2011    MES  SEPTIEMBRE    DIA    30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 t="s">
        <v>61</v>
      </c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28"/>
      <c r="B14" s="13" t="s">
        <v>13</v>
      </c>
      <c r="C14" s="14"/>
      <c r="D14" s="14"/>
      <c r="E14" s="15">
        <f>SUM(C15:C17)</f>
        <v>11828697.05</v>
      </c>
    </row>
    <row r="15" spans="1:5" ht="12.75">
      <c r="A15" s="29">
        <v>51</v>
      </c>
      <c r="B15" s="9" t="s">
        <v>14</v>
      </c>
      <c r="C15" s="10">
        <v>772787.75</v>
      </c>
      <c r="D15" s="10"/>
      <c r="E15" s="11"/>
    </row>
    <row r="16" spans="1:5" ht="12.75">
      <c r="A16" s="29">
        <v>52</v>
      </c>
      <c r="B16" s="9" t="s">
        <v>15</v>
      </c>
      <c r="C16" s="10">
        <v>8337650.55</v>
      </c>
      <c r="D16" s="10"/>
      <c r="E16" s="11"/>
    </row>
    <row r="17" spans="1:5" ht="12.75">
      <c r="A17" s="29">
        <v>54</v>
      </c>
      <c r="B17" s="9" t="s">
        <v>16</v>
      </c>
      <c r="C17" s="10">
        <v>2718258.75</v>
      </c>
      <c r="D17" s="10"/>
      <c r="E17" s="11"/>
    </row>
    <row r="18" spans="1:5" ht="12.75">
      <c r="A18" s="29"/>
      <c r="B18" s="9"/>
      <c r="C18" s="10"/>
      <c r="D18" s="10"/>
      <c r="E18" s="11"/>
    </row>
    <row r="19" spans="1:5" ht="12.75">
      <c r="A19" s="28"/>
      <c r="B19" s="13" t="s">
        <v>17</v>
      </c>
      <c r="C19" s="14"/>
      <c r="D19" s="14"/>
      <c r="E19" s="15">
        <f>SUM(C20:C21)</f>
        <v>-238236.14</v>
      </c>
    </row>
    <row r="20" spans="1:5" ht="12.75">
      <c r="A20" s="29">
        <v>41</v>
      </c>
      <c r="B20" s="9" t="s">
        <v>18</v>
      </c>
      <c r="C20" s="10">
        <v>0</v>
      </c>
      <c r="D20" s="10"/>
      <c r="E20" s="11"/>
    </row>
    <row r="21" spans="1:5" ht="12.75">
      <c r="A21" s="29">
        <v>42</v>
      </c>
      <c r="B21" s="9" t="s">
        <v>19</v>
      </c>
      <c r="C21" s="10">
        <v>-238236.14</v>
      </c>
      <c r="D21" s="10"/>
      <c r="E21" s="11"/>
    </row>
    <row r="22" spans="1:5" ht="12.75">
      <c r="A22" s="29"/>
      <c r="B22" s="9"/>
      <c r="C22" s="10"/>
      <c r="D22" s="10"/>
      <c r="E22" s="11"/>
    </row>
    <row r="23" spans="1:5" ht="12.75">
      <c r="A23" s="28"/>
      <c r="B23" s="13" t="s">
        <v>20</v>
      </c>
      <c r="C23" s="14"/>
      <c r="D23" s="14"/>
      <c r="E23" s="15">
        <f>+E14+E19</f>
        <v>11590460.91</v>
      </c>
    </row>
    <row r="24" spans="1:5" ht="12.75">
      <c r="A24" s="29"/>
      <c r="B24" s="9"/>
      <c r="C24" s="10"/>
      <c r="D24" s="10"/>
      <c r="E24" s="11"/>
    </row>
    <row r="25" spans="1:5" ht="12.75">
      <c r="A25" s="28"/>
      <c r="B25" s="13" t="s">
        <v>21</v>
      </c>
      <c r="C25" s="14"/>
      <c r="D25" s="14"/>
      <c r="E25" s="15">
        <f>+E27+E31</f>
        <v>-2912139.3899999987</v>
      </c>
    </row>
    <row r="26" spans="1:5" ht="12.75">
      <c r="A26" s="29"/>
      <c r="B26" s="9"/>
      <c r="C26" s="10"/>
      <c r="D26" s="10"/>
      <c r="E26" s="11"/>
    </row>
    <row r="27" spans="1:5" ht="12.75">
      <c r="A27" s="28"/>
      <c r="B27" s="13" t="s">
        <v>22</v>
      </c>
      <c r="C27" s="14"/>
      <c r="D27" s="14"/>
      <c r="E27" s="15">
        <f>SUM(C28:C29)</f>
        <v>12499367</v>
      </c>
    </row>
    <row r="28" spans="1:5" ht="12.75">
      <c r="A28" s="29">
        <v>53</v>
      </c>
      <c r="B28" s="9" t="s">
        <v>23</v>
      </c>
      <c r="C28" s="10">
        <v>6250433.06</v>
      </c>
      <c r="D28" s="10"/>
      <c r="E28" s="11"/>
    </row>
    <row r="29" spans="1:5" ht="12.75">
      <c r="A29" s="29">
        <v>55</v>
      </c>
      <c r="B29" s="9" t="s">
        <v>24</v>
      </c>
      <c r="C29" s="10">
        <v>6248933.94</v>
      </c>
      <c r="D29" s="10"/>
      <c r="E29" s="11"/>
    </row>
    <row r="30" spans="1:5" ht="12.75">
      <c r="A30" s="29"/>
      <c r="B30" s="9"/>
      <c r="C30" s="10"/>
      <c r="D30" s="10"/>
      <c r="E30" s="11"/>
    </row>
    <row r="31" spans="1:5" ht="12.75">
      <c r="A31" s="28"/>
      <c r="B31" s="13" t="s">
        <v>25</v>
      </c>
      <c r="C31" s="14"/>
      <c r="D31" s="14"/>
      <c r="E31" s="15">
        <f>SUM(C32:C34)</f>
        <v>-15411506.389999999</v>
      </c>
    </row>
    <row r="32" spans="1:5" ht="12.75">
      <c r="A32" s="29">
        <v>43</v>
      </c>
      <c r="B32" s="9" t="s">
        <v>26</v>
      </c>
      <c r="C32" s="10">
        <v>-816.65</v>
      </c>
      <c r="D32" s="10"/>
      <c r="E32" s="11"/>
    </row>
    <row r="33" spans="1:5" ht="12.75">
      <c r="A33" s="29" t="s">
        <v>62</v>
      </c>
      <c r="B33" s="9" t="s">
        <v>27</v>
      </c>
      <c r="C33" s="10">
        <f>-16641867.28-C40-C41</f>
        <v>-15410689.739999998</v>
      </c>
      <c r="D33" s="10"/>
      <c r="E33" s="11"/>
    </row>
    <row r="34" spans="1:5" ht="12.75">
      <c r="A34" s="29">
        <v>46</v>
      </c>
      <c r="B34" s="9" t="s">
        <v>28</v>
      </c>
      <c r="C34" s="10">
        <v>0</v>
      </c>
      <c r="D34" s="10"/>
      <c r="E34" s="11"/>
    </row>
    <row r="35" spans="1:5" ht="12.75">
      <c r="A35" s="29"/>
      <c r="B35" s="9"/>
      <c r="C35" s="10"/>
      <c r="D35" s="10"/>
      <c r="E35" s="11"/>
    </row>
    <row r="36" spans="1:5" ht="12.75">
      <c r="A36" s="28"/>
      <c r="B36" s="13" t="s">
        <v>29</v>
      </c>
      <c r="C36" s="14"/>
      <c r="D36" s="14"/>
      <c r="E36" s="15">
        <f>+E23+E25</f>
        <v>8678321.520000001</v>
      </c>
    </row>
    <row r="37" spans="1:5" ht="12.75">
      <c r="A37" s="29"/>
      <c r="B37" s="9"/>
      <c r="C37" s="10"/>
      <c r="D37" s="10"/>
      <c r="E37" s="11"/>
    </row>
    <row r="38" spans="1:5" ht="12.75">
      <c r="A38" s="28"/>
      <c r="B38" s="13" t="s">
        <v>30</v>
      </c>
      <c r="C38" s="14"/>
      <c r="D38" s="14"/>
      <c r="E38" s="15">
        <f>SUM(C39:C41)</f>
        <v>-1245630.7000000002</v>
      </c>
    </row>
    <row r="39" spans="1:5" ht="12.75">
      <c r="A39" s="29">
        <v>44</v>
      </c>
      <c r="B39" s="9" t="s">
        <v>31</v>
      </c>
      <c r="C39" s="10">
        <v>-14453.16</v>
      </c>
      <c r="D39" s="10"/>
      <c r="E39" s="11"/>
    </row>
    <row r="40" spans="1:5" ht="12.75">
      <c r="A40" s="29">
        <v>4505</v>
      </c>
      <c r="B40" s="9" t="s">
        <v>32</v>
      </c>
      <c r="C40" s="10">
        <v>-845497.29</v>
      </c>
      <c r="D40" s="10"/>
      <c r="E40" s="11"/>
    </row>
    <row r="41" spans="1:5" ht="12.75">
      <c r="A41" s="29">
        <v>4506</v>
      </c>
      <c r="B41" s="9" t="s">
        <v>33</v>
      </c>
      <c r="C41" s="10">
        <v>-385680.25</v>
      </c>
      <c r="D41" s="10"/>
      <c r="E41" s="11"/>
    </row>
    <row r="42" spans="1:5" ht="12.75">
      <c r="A42" s="29"/>
      <c r="B42" s="9"/>
      <c r="C42" s="10"/>
      <c r="D42" s="10"/>
      <c r="E42" s="11"/>
    </row>
    <row r="43" spans="1:5" ht="12.75">
      <c r="A43" s="28"/>
      <c r="B43" s="13" t="s">
        <v>34</v>
      </c>
      <c r="C43" s="14"/>
      <c r="D43" s="14"/>
      <c r="E43" s="15">
        <f>+E36+E38</f>
        <v>7432690.820000001</v>
      </c>
    </row>
    <row r="44" spans="1:5" ht="12.75">
      <c r="A44" s="29"/>
      <c r="B44" s="9"/>
      <c r="C44" s="10"/>
      <c r="D44" s="10"/>
      <c r="E44" s="11"/>
    </row>
    <row r="45" spans="1:5" ht="12.75">
      <c r="A45" s="28"/>
      <c r="B45" s="13" t="s">
        <v>35</v>
      </c>
      <c r="C45" s="14"/>
      <c r="D45" s="14"/>
      <c r="E45" s="15">
        <f>+C46+C47+C48</f>
        <v>-2205193.29</v>
      </c>
    </row>
    <row r="46" spans="1:5" ht="12.75">
      <c r="A46" s="29">
        <v>56</v>
      </c>
      <c r="B46" s="9" t="s">
        <v>36</v>
      </c>
      <c r="C46" s="10">
        <v>210595.39</v>
      </c>
      <c r="D46" s="10"/>
      <c r="E46" s="11"/>
    </row>
    <row r="47" spans="1:5" ht="12.75">
      <c r="A47" s="29">
        <v>47</v>
      </c>
      <c r="B47" s="9" t="s">
        <v>37</v>
      </c>
      <c r="C47" s="10">
        <v>-166071.11</v>
      </c>
      <c r="D47" s="10"/>
      <c r="E47" s="11"/>
    </row>
    <row r="48" spans="1:5" ht="12.75">
      <c r="A48" s="29">
        <v>48</v>
      </c>
      <c r="B48" s="9" t="s">
        <v>38</v>
      </c>
      <c r="C48" s="10">
        <v>-2249717.57</v>
      </c>
      <c r="D48" s="10"/>
      <c r="E48" s="11"/>
    </row>
    <row r="49" spans="1:5" ht="12.75">
      <c r="A49" s="29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f>+E43+E45</f>
        <v>5227497.530000001</v>
      </c>
      <c r="F50" s="1"/>
      <c r="G50" s="1"/>
    </row>
    <row r="51" spans="1:6" ht="12.75">
      <c r="A51" s="5"/>
      <c r="B51" s="4"/>
      <c r="C51" s="6"/>
      <c r="D51" s="6"/>
      <c r="E51" s="6"/>
      <c r="F51" s="1"/>
    </row>
    <row r="53" spans="1:115" s="26" customFormat="1" ht="12.75">
      <c r="A53" s="2"/>
      <c r="B53" s="4" t="s">
        <v>73</v>
      </c>
      <c r="C53" s="4"/>
      <c r="D53" s="4"/>
      <c r="E53" s="4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</row>
    <row r="54" spans="1:115" s="26" customFormat="1" ht="12.75">
      <c r="A54" s="2"/>
      <c r="B54" s="4" t="s">
        <v>72</v>
      </c>
      <c r="C54" s="4"/>
      <c r="D54" s="4"/>
      <c r="E54" s="4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</row>
    <row r="55" spans="1:115" s="26" customFormat="1" ht="12.75">
      <c r="A55" s="2"/>
      <c r="B55" s="4" t="s">
        <v>68</v>
      </c>
      <c r="C55" s="4"/>
      <c r="D55" s="4"/>
      <c r="E55" s="4"/>
      <c r="F55" s="2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</row>
  </sheetData>
  <sheetProtection password="C8DF" sheet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K55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tr">
        <f>+'[7]GRAL INTERDIN'!F7</f>
        <v>AÑO   2011    MES  OCTUBRE    DIA    31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 t="s">
        <v>61</v>
      </c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28"/>
      <c r="B14" s="13" t="s">
        <v>13</v>
      </c>
      <c r="C14" s="14"/>
      <c r="D14" s="14"/>
      <c r="E14" s="15">
        <f>SUM(C15:C17)</f>
        <v>13437693.049999999</v>
      </c>
    </row>
    <row r="15" spans="1:5" ht="12.75">
      <c r="A15" s="29">
        <v>51</v>
      </c>
      <c r="B15" s="9" t="s">
        <v>14</v>
      </c>
      <c r="C15" s="10">
        <v>921042.61</v>
      </c>
      <c r="D15" s="10"/>
      <c r="E15" s="11"/>
    </row>
    <row r="16" spans="1:5" ht="12.75">
      <c r="A16" s="29">
        <v>52</v>
      </c>
      <c r="B16" s="9" t="s">
        <v>15</v>
      </c>
      <c r="C16" s="10">
        <v>9389189.87</v>
      </c>
      <c r="D16" s="10"/>
      <c r="E16" s="11"/>
    </row>
    <row r="17" spans="1:5" ht="12.75">
      <c r="A17" s="29">
        <v>54</v>
      </c>
      <c r="B17" s="9" t="s">
        <v>16</v>
      </c>
      <c r="C17" s="10">
        <v>3127460.57</v>
      </c>
      <c r="D17" s="10"/>
      <c r="E17" s="11"/>
    </row>
    <row r="18" spans="1:5" ht="12.75">
      <c r="A18" s="29"/>
      <c r="B18" s="9"/>
      <c r="C18" s="10"/>
      <c r="D18" s="10"/>
      <c r="E18" s="11"/>
    </row>
    <row r="19" spans="1:5" ht="12.75">
      <c r="A19" s="28"/>
      <c r="B19" s="13" t="s">
        <v>17</v>
      </c>
      <c r="C19" s="14"/>
      <c r="D19" s="14"/>
      <c r="E19" s="15">
        <f>SUM(C20:C21)</f>
        <v>-264760</v>
      </c>
    </row>
    <row r="20" spans="1:5" ht="12.75">
      <c r="A20" s="29">
        <v>41</v>
      </c>
      <c r="B20" s="9" t="s">
        <v>18</v>
      </c>
      <c r="C20" s="10">
        <v>0</v>
      </c>
      <c r="D20" s="10"/>
      <c r="E20" s="11"/>
    </row>
    <row r="21" spans="1:5" ht="12.75">
      <c r="A21" s="29">
        <v>42</v>
      </c>
      <c r="B21" s="9" t="s">
        <v>19</v>
      </c>
      <c r="C21" s="10">
        <v>-264760</v>
      </c>
      <c r="D21" s="10"/>
      <c r="E21" s="11"/>
    </row>
    <row r="22" spans="1:5" ht="12.75">
      <c r="A22" s="29"/>
      <c r="B22" s="9"/>
      <c r="C22" s="10"/>
      <c r="D22" s="10"/>
      <c r="E22" s="11"/>
    </row>
    <row r="23" spans="1:5" ht="12.75">
      <c r="A23" s="28"/>
      <c r="B23" s="13" t="s">
        <v>20</v>
      </c>
      <c r="C23" s="14"/>
      <c r="D23" s="14"/>
      <c r="E23" s="15">
        <f>+E14+E19</f>
        <v>13172933.049999999</v>
      </c>
    </row>
    <row r="24" spans="1:5" ht="12.75">
      <c r="A24" s="29"/>
      <c r="B24" s="9"/>
      <c r="C24" s="10"/>
      <c r="D24" s="10"/>
      <c r="E24" s="11"/>
    </row>
    <row r="25" spans="1:5" ht="12.75">
      <c r="A25" s="28"/>
      <c r="B25" s="13" t="s">
        <v>21</v>
      </c>
      <c r="C25" s="14"/>
      <c r="D25" s="14"/>
      <c r="E25" s="15">
        <f>+E27+E31</f>
        <v>-3313328.5100000016</v>
      </c>
    </row>
    <row r="26" spans="1:5" ht="12.75">
      <c r="A26" s="29"/>
      <c r="B26" s="9"/>
      <c r="C26" s="10"/>
      <c r="D26" s="10"/>
      <c r="E26" s="11"/>
    </row>
    <row r="27" spans="1:5" ht="12.75">
      <c r="A27" s="28"/>
      <c r="B27" s="13" t="s">
        <v>22</v>
      </c>
      <c r="C27" s="14"/>
      <c r="D27" s="14"/>
      <c r="E27" s="15">
        <f>SUM(C28:C29)</f>
        <v>14088665</v>
      </c>
    </row>
    <row r="28" spans="1:5" ht="12.75">
      <c r="A28" s="29">
        <v>53</v>
      </c>
      <c r="B28" s="9" t="s">
        <v>23</v>
      </c>
      <c r="C28" s="10">
        <v>7107417.77</v>
      </c>
      <c r="D28" s="10"/>
      <c r="E28" s="11"/>
    </row>
    <row r="29" spans="1:5" ht="12.75">
      <c r="A29" s="29">
        <v>55</v>
      </c>
      <c r="B29" s="9" t="s">
        <v>24</v>
      </c>
      <c r="C29" s="10">
        <v>6981247.23</v>
      </c>
      <c r="D29" s="10"/>
      <c r="E29" s="11"/>
    </row>
    <row r="30" spans="1:5" ht="12.75">
      <c r="A30" s="29"/>
      <c r="B30" s="9"/>
      <c r="C30" s="10"/>
      <c r="D30" s="10"/>
      <c r="E30" s="11"/>
    </row>
    <row r="31" spans="1:5" ht="12.75">
      <c r="A31" s="28"/>
      <c r="B31" s="13" t="s">
        <v>25</v>
      </c>
      <c r="C31" s="14"/>
      <c r="D31" s="14"/>
      <c r="E31" s="15">
        <f>SUM(C32:C34)</f>
        <v>-17401993.51</v>
      </c>
    </row>
    <row r="32" spans="1:5" ht="12.75">
      <c r="A32" s="29">
        <v>43</v>
      </c>
      <c r="B32" s="9" t="s">
        <v>26</v>
      </c>
      <c r="C32" s="10">
        <v>-783.55</v>
      </c>
      <c r="D32" s="10"/>
      <c r="E32" s="11"/>
    </row>
    <row r="33" spans="1:5" ht="12.75">
      <c r="A33" s="29" t="s">
        <v>62</v>
      </c>
      <c r="B33" s="9" t="s">
        <v>27</v>
      </c>
      <c r="C33" s="10">
        <f>-18743203.95-C40-C41</f>
        <v>-17401209.96</v>
      </c>
      <c r="D33" s="10"/>
      <c r="E33" s="11"/>
    </row>
    <row r="34" spans="1:5" ht="12.75">
      <c r="A34" s="29">
        <v>46</v>
      </c>
      <c r="B34" s="9" t="s">
        <v>28</v>
      </c>
      <c r="C34" s="10">
        <v>0</v>
      </c>
      <c r="D34" s="10"/>
      <c r="E34" s="11"/>
    </row>
    <row r="35" spans="1:5" ht="12.75">
      <c r="A35" s="29"/>
      <c r="B35" s="9"/>
      <c r="C35" s="10"/>
      <c r="D35" s="10"/>
      <c r="E35" s="11"/>
    </row>
    <row r="36" spans="1:5" ht="12.75">
      <c r="A36" s="28"/>
      <c r="B36" s="13" t="s">
        <v>29</v>
      </c>
      <c r="C36" s="14"/>
      <c r="D36" s="14"/>
      <c r="E36" s="15">
        <f>+E23+E25</f>
        <v>9859604.539999997</v>
      </c>
    </row>
    <row r="37" spans="1:5" ht="12.75">
      <c r="A37" s="29"/>
      <c r="B37" s="9"/>
      <c r="C37" s="10"/>
      <c r="D37" s="10"/>
      <c r="E37" s="11"/>
    </row>
    <row r="38" spans="1:5" ht="12.75">
      <c r="A38" s="28"/>
      <c r="B38" s="13" t="s">
        <v>30</v>
      </c>
      <c r="C38" s="14"/>
      <c r="D38" s="14"/>
      <c r="E38" s="15">
        <f>SUM(C39:C41)</f>
        <v>-1356447.15</v>
      </c>
    </row>
    <row r="39" spans="1:5" ht="12.75">
      <c r="A39" s="29">
        <v>44</v>
      </c>
      <c r="B39" s="9" t="s">
        <v>31</v>
      </c>
      <c r="C39" s="10">
        <v>-14453.16</v>
      </c>
      <c r="D39" s="10"/>
      <c r="E39" s="11"/>
    </row>
    <row r="40" spans="1:5" ht="12.75">
      <c r="A40" s="29">
        <v>4505</v>
      </c>
      <c r="B40" s="9" t="s">
        <v>32</v>
      </c>
      <c r="C40" s="10">
        <v>-943190.11</v>
      </c>
      <c r="D40" s="10"/>
      <c r="E40" s="11"/>
    </row>
    <row r="41" spans="1:5" ht="12.75">
      <c r="A41" s="29">
        <v>4506</v>
      </c>
      <c r="B41" s="9" t="s">
        <v>33</v>
      </c>
      <c r="C41" s="10">
        <v>-398803.88</v>
      </c>
      <c r="D41" s="10"/>
      <c r="E41" s="11"/>
    </row>
    <row r="42" spans="1:5" ht="12.75">
      <c r="A42" s="29"/>
      <c r="B42" s="9"/>
      <c r="C42" s="10"/>
      <c r="D42" s="10"/>
      <c r="E42" s="11"/>
    </row>
    <row r="43" spans="1:5" ht="12.75">
      <c r="A43" s="28"/>
      <c r="B43" s="13" t="s">
        <v>34</v>
      </c>
      <c r="C43" s="14"/>
      <c r="D43" s="14"/>
      <c r="E43" s="15">
        <f>+E36+E38</f>
        <v>8503157.389999997</v>
      </c>
    </row>
    <row r="44" spans="1:5" ht="12.75">
      <c r="A44" s="29"/>
      <c r="B44" s="9"/>
      <c r="C44" s="10"/>
      <c r="D44" s="10"/>
      <c r="E44" s="11"/>
    </row>
    <row r="45" spans="1:5" ht="12.75">
      <c r="A45" s="28"/>
      <c r="B45" s="13" t="s">
        <v>35</v>
      </c>
      <c r="C45" s="14"/>
      <c r="D45" s="14"/>
      <c r="E45" s="15">
        <f>+C46+C47+C48</f>
        <v>-2553207.57</v>
      </c>
    </row>
    <row r="46" spans="1:5" ht="12.75">
      <c r="A46" s="29">
        <v>56</v>
      </c>
      <c r="B46" s="9" t="s">
        <v>36</v>
      </c>
      <c r="C46" s="10">
        <v>210663.59</v>
      </c>
      <c r="D46" s="10"/>
      <c r="E46" s="11"/>
    </row>
    <row r="47" spans="1:5" ht="12.75">
      <c r="A47" s="29">
        <v>47</v>
      </c>
      <c r="B47" s="9" t="s">
        <v>37</v>
      </c>
      <c r="C47" s="10">
        <v>-190221.2</v>
      </c>
      <c r="D47" s="10"/>
      <c r="E47" s="11"/>
    </row>
    <row r="48" spans="1:5" ht="12.75">
      <c r="A48" s="29">
        <v>48</v>
      </c>
      <c r="B48" s="9" t="s">
        <v>38</v>
      </c>
      <c r="C48" s="10">
        <v>-2573649.96</v>
      </c>
      <c r="D48" s="10"/>
      <c r="E48" s="11"/>
    </row>
    <row r="49" spans="1:5" ht="12.75">
      <c r="A49" s="29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f>+E43+E45</f>
        <v>5949949.819999997</v>
      </c>
      <c r="F50" s="1"/>
      <c r="G50" s="1"/>
    </row>
    <row r="51" spans="1:6" ht="12.75">
      <c r="A51" s="5"/>
      <c r="B51" s="4"/>
      <c r="C51" s="6"/>
      <c r="D51" s="6"/>
      <c r="E51" s="6"/>
      <c r="F51" s="1"/>
    </row>
    <row r="52" spans="1:115" s="26" customFormat="1" ht="12.75">
      <c r="A52" s="2"/>
      <c r="B52" s="4"/>
      <c r="C52" s="4"/>
      <c r="D52" s="4"/>
      <c r="E52" s="4"/>
      <c r="F52" s="2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</row>
    <row r="53" spans="1:5" ht="12.75">
      <c r="A53" s="4" t="s">
        <v>74</v>
      </c>
      <c r="B53" s="4"/>
      <c r="C53" s="4"/>
      <c r="D53" s="4"/>
      <c r="E53" s="4"/>
    </row>
    <row r="54" spans="1:5" ht="12.75">
      <c r="A54" s="4" t="s">
        <v>75</v>
      </c>
      <c r="B54" s="4"/>
      <c r="C54" s="4"/>
      <c r="D54" s="4"/>
      <c r="E54" s="4"/>
    </row>
    <row r="55" spans="1:5" ht="12.75">
      <c r="A55" s="4" t="s">
        <v>76</v>
      </c>
      <c r="B55" s="4"/>
      <c r="C55" s="4"/>
      <c r="D55" s="4"/>
      <c r="E55" s="4"/>
    </row>
  </sheetData>
  <sheetProtection password="C8DF" sheet="1" objects="1" scenarios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5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tr">
        <f>+'[8]GRAL INTERDIN'!F7</f>
        <v>AÑO   2011    MES  NOVIEMBRE    DIA    30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 t="s">
        <v>61</v>
      </c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28"/>
      <c r="B14" s="13" t="s">
        <v>13</v>
      </c>
      <c r="C14" s="14"/>
      <c r="D14" s="14"/>
      <c r="E14" s="15">
        <f>SUM(C15:C17)</f>
        <v>15026403.129999999</v>
      </c>
    </row>
    <row r="15" spans="1:5" ht="12.75">
      <c r="A15" s="29">
        <v>51</v>
      </c>
      <c r="B15" s="9" t="s">
        <v>14</v>
      </c>
      <c r="C15" s="10">
        <v>1076872.45</v>
      </c>
      <c r="D15" s="10"/>
      <c r="E15" s="11"/>
    </row>
    <row r="16" spans="1:5" ht="12.75">
      <c r="A16" s="29">
        <v>52</v>
      </c>
      <c r="B16" s="9" t="s">
        <v>15</v>
      </c>
      <c r="C16" s="10">
        <v>10454790.8</v>
      </c>
      <c r="D16" s="10"/>
      <c r="E16" s="11"/>
    </row>
    <row r="17" spans="1:5" ht="12.75">
      <c r="A17" s="29">
        <v>54</v>
      </c>
      <c r="B17" s="9" t="s">
        <v>16</v>
      </c>
      <c r="C17" s="10">
        <v>3494739.88</v>
      </c>
      <c r="D17" s="10"/>
      <c r="E17" s="11"/>
    </row>
    <row r="18" spans="1:5" ht="12.75">
      <c r="A18" s="29"/>
      <c r="B18" s="9"/>
      <c r="C18" s="10"/>
      <c r="D18" s="10"/>
      <c r="E18" s="11"/>
    </row>
    <row r="19" spans="1:5" ht="12.75">
      <c r="A19" s="28"/>
      <c r="B19" s="13" t="s">
        <v>17</v>
      </c>
      <c r="C19" s="14"/>
      <c r="D19" s="14"/>
      <c r="E19" s="15">
        <f>SUM(C20:C21)</f>
        <v>-289706.09</v>
      </c>
    </row>
    <row r="20" spans="1:5" ht="12.75">
      <c r="A20" s="29">
        <v>41</v>
      </c>
      <c r="B20" s="9" t="s">
        <v>18</v>
      </c>
      <c r="C20" s="10">
        <v>0</v>
      </c>
      <c r="D20" s="10"/>
      <c r="E20" s="11"/>
    </row>
    <row r="21" spans="1:5" ht="12.75">
      <c r="A21" s="29">
        <v>42</v>
      </c>
      <c r="B21" s="9" t="s">
        <v>19</v>
      </c>
      <c r="C21" s="10">
        <v>-289706.09</v>
      </c>
      <c r="D21" s="10"/>
      <c r="E21" s="11"/>
    </row>
    <row r="22" spans="1:5" ht="12.75">
      <c r="A22" s="29"/>
      <c r="B22" s="9"/>
      <c r="C22" s="10"/>
      <c r="D22" s="10"/>
      <c r="E22" s="11"/>
    </row>
    <row r="23" spans="1:5" ht="12.75">
      <c r="A23" s="28"/>
      <c r="B23" s="13" t="s">
        <v>20</v>
      </c>
      <c r="C23" s="14"/>
      <c r="D23" s="14"/>
      <c r="E23" s="15">
        <f>+E14+E19</f>
        <v>14736697.04</v>
      </c>
    </row>
    <row r="24" spans="1:5" ht="12.75">
      <c r="A24" s="29"/>
      <c r="B24" s="9"/>
      <c r="C24" s="10"/>
      <c r="D24" s="10"/>
      <c r="E24" s="11"/>
    </row>
    <row r="25" spans="1:5" ht="12.75">
      <c r="A25" s="28"/>
      <c r="B25" s="13" t="s">
        <v>21</v>
      </c>
      <c r="C25" s="14"/>
      <c r="D25" s="14"/>
      <c r="E25" s="15">
        <f>+E27+E31</f>
        <v>-3138583.969999999</v>
      </c>
    </row>
    <row r="26" spans="1:5" ht="12.75">
      <c r="A26" s="29"/>
      <c r="B26" s="9"/>
      <c r="C26" s="10"/>
      <c r="D26" s="10"/>
      <c r="E26" s="11"/>
    </row>
    <row r="27" spans="1:5" ht="12.75">
      <c r="A27" s="28"/>
      <c r="B27" s="13" t="s">
        <v>22</v>
      </c>
      <c r="C27" s="14"/>
      <c r="D27" s="14"/>
      <c r="E27" s="15">
        <f>SUM(C28:C29)</f>
        <v>15705854.07</v>
      </c>
    </row>
    <row r="28" spans="1:5" ht="12.75">
      <c r="A28" s="29">
        <v>53</v>
      </c>
      <c r="B28" s="9" t="s">
        <v>23</v>
      </c>
      <c r="C28" s="10">
        <v>7971914.14</v>
      </c>
      <c r="D28" s="10"/>
      <c r="E28" s="11"/>
    </row>
    <row r="29" spans="1:5" ht="12.75">
      <c r="A29" s="29">
        <v>55</v>
      </c>
      <c r="B29" s="9" t="s">
        <v>24</v>
      </c>
      <c r="C29" s="10">
        <v>7733939.93</v>
      </c>
      <c r="D29" s="10"/>
      <c r="E29" s="11"/>
    </row>
    <row r="30" spans="1:5" ht="12.75">
      <c r="A30" s="29"/>
      <c r="B30" s="9"/>
      <c r="C30" s="10"/>
      <c r="D30" s="10"/>
      <c r="E30" s="11"/>
    </row>
    <row r="31" spans="1:5" ht="12.75">
      <c r="A31" s="28"/>
      <c r="B31" s="13" t="s">
        <v>25</v>
      </c>
      <c r="C31" s="14"/>
      <c r="D31" s="14"/>
      <c r="E31" s="15">
        <f>SUM(C32:C34)</f>
        <v>-18844438.04</v>
      </c>
    </row>
    <row r="32" spans="1:5" ht="12.75">
      <c r="A32" s="29">
        <v>43</v>
      </c>
      <c r="B32" s="9" t="s">
        <v>26</v>
      </c>
      <c r="C32" s="10">
        <v>-1515.48</v>
      </c>
      <c r="D32" s="10"/>
      <c r="E32" s="11"/>
    </row>
    <row r="33" spans="1:5" ht="12.75">
      <c r="A33" s="29" t="s">
        <v>62</v>
      </c>
      <c r="B33" s="9" t="s">
        <v>27</v>
      </c>
      <c r="C33" s="10">
        <f>-20295653.01-C40-C41</f>
        <v>-18842922.56</v>
      </c>
      <c r="D33" s="10"/>
      <c r="E33" s="11"/>
    </row>
    <row r="34" spans="1:5" ht="12.75">
      <c r="A34" s="29">
        <v>46</v>
      </c>
      <c r="B34" s="9" t="s">
        <v>28</v>
      </c>
      <c r="C34" s="10">
        <v>0</v>
      </c>
      <c r="D34" s="10"/>
      <c r="E34" s="11"/>
    </row>
    <row r="35" spans="1:5" ht="12.75">
      <c r="A35" s="29"/>
      <c r="B35" s="9"/>
      <c r="C35" s="10"/>
      <c r="D35" s="10"/>
      <c r="E35" s="11"/>
    </row>
    <row r="36" spans="1:5" ht="12.75">
      <c r="A36" s="28"/>
      <c r="B36" s="13" t="s">
        <v>29</v>
      </c>
      <c r="C36" s="14"/>
      <c r="D36" s="14"/>
      <c r="E36" s="15">
        <f>+E23+E25</f>
        <v>11598113.07</v>
      </c>
    </row>
    <row r="37" spans="1:5" ht="12.75">
      <c r="A37" s="29"/>
      <c r="B37" s="9"/>
      <c r="C37" s="10"/>
      <c r="D37" s="10"/>
      <c r="E37" s="11"/>
    </row>
    <row r="38" spans="1:5" ht="12.75">
      <c r="A38" s="28"/>
      <c r="B38" s="13" t="s">
        <v>30</v>
      </c>
      <c r="C38" s="14"/>
      <c r="D38" s="14"/>
      <c r="E38" s="15">
        <f>SUM(C39:C41)</f>
        <v>-1467183.6099999999</v>
      </c>
    </row>
    <row r="39" spans="1:5" ht="12.75">
      <c r="A39" s="29">
        <v>44</v>
      </c>
      <c r="B39" s="9" t="s">
        <v>31</v>
      </c>
      <c r="C39" s="10">
        <v>-14453.16</v>
      </c>
      <c r="D39" s="10"/>
      <c r="E39" s="11"/>
    </row>
    <row r="40" spans="1:5" ht="12.75">
      <c r="A40" s="29">
        <v>4505</v>
      </c>
      <c r="B40" s="9" t="s">
        <v>32</v>
      </c>
      <c r="C40" s="10">
        <v>-1040802.94</v>
      </c>
      <c r="D40" s="10"/>
      <c r="E40" s="11"/>
    </row>
    <row r="41" spans="1:5" ht="12.75">
      <c r="A41" s="29">
        <v>4506</v>
      </c>
      <c r="B41" s="9" t="s">
        <v>33</v>
      </c>
      <c r="C41" s="10">
        <v>-411927.51</v>
      </c>
      <c r="D41" s="10"/>
      <c r="E41" s="11"/>
    </row>
    <row r="42" spans="1:5" ht="12.75">
      <c r="A42" s="29"/>
      <c r="B42" s="9"/>
      <c r="C42" s="10"/>
      <c r="D42" s="10"/>
      <c r="E42" s="11"/>
    </row>
    <row r="43" spans="1:5" ht="12.75">
      <c r="A43" s="28"/>
      <c r="B43" s="13" t="s">
        <v>34</v>
      </c>
      <c r="C43" s="14"/>
      <c r="D43" s="14"/>
      <c r="E43" s="15">
        <f>+E36+E38</f>
        <v>10130929.46</v>
      </c>
    </row>
    <row r="44" spans="1:5" ht="12.75">
      <c r="A44" s="29"/>
      <c r="B44" s="9"/>
      <c r="C44" s="10"/>
      <c r="D44" s="10"/>
      <c r="E44" s="11"/>
    </row>
    <row r="45" spans="1:5" ht="12.75">
      <c r="A45" s="28"/>
      <c r="B45" s="13" t="s">
        <v>35</v>
      </c>
      <c r="C45" s="14"/>
      <c r="D45" s="14"/>
      <c r="E45" s="15">
        <f>+C46+C47+C48</f>
        <v>-3051135.56</v>
      </c>
    </row>
    <row r="46" spans="1:5" ht="12.75">
      <c r="A46" s="29">
        <v>56</v>
      </c>
      <c r="B46" s="9" t="s">
        <v>36</v>
      </c>
      <c r="C46" s="10">
        <v>210731.91</v>
      </c>
      <c r="D46" s="10"/>
      <c r="E46" s="11"/>
    </row>
    <row r="47" spans="1:5" ht="12.75">
      <c r="A47" s="29">
        <v>47</v>
      </c>
      <c r="B47" s="9" t="s">
        <v>37</v>
      </c>
      <c r="C47" s="10">
        <v>-231061.1</v>
      </c>
      <c r="D47" s="10"/>
      <c r="E47" s="11"/>
    </row>
    <row r="48" spans="1:5" ht="12.75">
      <c r="A48" s="29">
        <v>48</v>
      </c>
      <c r="B48" s="9" t="s">
        <v>38</v>
      </c>
      <c r="C48" s="10">
        <v>-3030806.37</v>
      </c>
      <c r="D48" s="10"/>
      <c r="E48" s="11"/>
    </row>
    <row r="49" spans="1:5" ht="12.75">
      <c r="A49" s="29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f>+E43+E45</f>
        <v>7079793.9</v>
      </c>
      <c r="F50" s="1"/>
      <c r="G50" s="1"/>
    </row>
    <row r="51" spans="1:6" ht="12.75">
      <c r="A51" s="5"/>
      <c r="B51" s="4"/>
      <c r="C51" s="6"/>
      <c r="D51" s="6"/>
      <c r="E51" s="6"/>
      <c r="F51" s="1"/>
    </row>
    <row r="52" spans="1:5" ht="12.75">
      <c r="A52" s="4"/>
      <c r="B52" s="4"/>
      <c r="C52" s="4"/>
      <c r="D52" s="4"/>
      <c r="E52" s="4"/>
    </row>
    <row r="53" ht="12.75">
      <c r="A53" s="4" t="s">
        <v>79</v>
      </c>
    </row>
    <row r="54" ht="12.75">
      <c r="A54" s="4" t="s">
        <v>78</v>
      </c>
    </row>
    <row r="55" ht="12.75">
      <c r="A55" s="4" t="s">
        <v>77</v>
      </c>
    </row>
  </sheetData>
  <sheetProtection password="C8DF" sheet="1" objects="1" scenarios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5"/>
  <sheetViews>
    <sheetView zoomScale="80" zoomScaleNormal="80" zoomScalePageLayoutView="0" workbookViewId="0" topLeftCell="A1">
      <selection activeCell="G49" sqref="G49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tr">
        <f>+'[9]GRAL INTERDIN'!F7</f>
        <v>AÑO   2011    MES  DICIEMBRE    DIA    31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 t="s">
        <v>61</v>
      </c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28"/>
      <c r="B14" s="13" t="s">
        <v>13</v>
      </c>
      <c r="C14" s="14"/>
      <c r="D14" s="14"/>
      <c r="E14" s="15">
        <f>SUM(C15:C17)</f>
        <v>16739777.08</v>
      </c>
    </row>
    <row r="15" spans="1:5" ht="12.75">
      <c r="A15" s="29">
        <v>51</v>
      </c>
      <c r="B15" s="9" t="s">
        <v>14</v>
      </c>
      <c r="C15" s="10">
        <v>1248046.39</v>
      </c>
      <c r="D15" s="10"/>
      <c r="E15" s="11"/>
    </row>
    <row r="16" spans="1:5" ht="12.75">
      <c r="A16" s="29">
        <v>52</v>
      </c>
      <c r="B16" s="9" t="s">
        <v>15</v>
      </c>
      <c r="C16" s="10">
        <v>11684171.36</v>
      </c>
      <c r="D16" s="10"/>
      <c r="E16" s="11"/>
    </row>
    <row r="17" spans="1:5" ht="12.75">
      <c r="A17" s="29">
        <v>54</v>
      </c>
      <c r="B17" s="9" t="s">
        <v>16</v>
      </c>
      <c r="C17" s="10">
        <v>3807559.33</v>
      </c>
      <c r="D17" s="10"/>
      <c r="E17" s="11"/>
    </row>
    <row r="18" spans="1:5" ht="12.75">
      <c r="A18" s="29"/>
      <c r="B18" s="9"/>
      <c r="C18" s="10"/>
      <c r="D18" s="10"/>
      <c r="E18" s="11"/>
    </row>
    <row r="19" spans="1:5" ht="12.75">
      <c r="A19" s="28"/>
      <c r="B19" s="13" t="s">
        <v>17</v>
      </c>
      <c r="C19" s="14"/>
      <c r="D19" s="14"/>
      <c r="E19" s="15">
        <f>SUM(C20:C21)</f>
        <v>-314780.88</v>
      </c>
    </row>
    <row r="20" spans="1:5" ht="12.75">
      <c r="A20" s="29">
        <v>41</v>
      </c>
      <c r="B20" s="9" t="s">
        <v>18</v>
      </c>
      <c r="C20" s="10">
        <v>-29.38</v>
      </c>
      <c r="D20" s="10"/>
      <c r="E20" s="11"/>
    </row>
    <row r="21" spans="1:5" ht="12.75">
      <c r="A21" s="29">
        <v>42</v>
      </c>
      <c r="B21" s="9" t="s">
        <v>19</v>
      </c>
      <c r="C21" s="10">
        <v>-314751.5</v>
      </c>
      <c r="D21" s="10"/>
      <c r="E21" s="11"/>
    </row>
    <row r="22" spans="1:5" ht="12.75">
      <c r="A22" s="29"/>
      <c r="B22" s="9"/>
      <c r="C22" s="10"/>
      <c r="D22" s="10"/>
      <c r="E22" s="11"/>
    </row>
    <row r="23" spans="1:5" ht="12.75">
      <c r="A23" s="28"/>
      <c r="B23" s="13" t="s">
        <v>20</v>
      </c>
      <c r="C23" s="14"/>
      <c r="D23" s="14"/>
      <c r="E23" s="15">
        <f>+E14+E19</f>
        <v>16424996.2</v>
      </c>
    </row>
    <row r="24" spans="1:5" ht="12.75">
      <c r="A24" s="29"/>
      <c r="B24" s="9"/>
      <c r="C24" s="10"/>
      <c r="D24" s="10"/>
      <c r="E24" s="11"/>
    </row>
    <row r="25" spans="1:5" ht="12.75">
      <c r="A25" s="28"/>
      <c r="B25" s="13" t="s">
        <v>21</v>
      </c>
      <c r="C25" s="14"/>
      <c r="D25" s="14"/>
      <c r="E25" s="15">
        <f>+E27+E31</f>
        <v>-4492140.169999998</v>
      </c>
    </row>
    <row r="26" spans="1:5" ht="12.75">
      <c r="A26" s="29"/>
      <c r="B26" s="9"/>
      <c r="C26" s="10"/>
      <c r="D26" s="10"/>
      <c r="E26" s="11"/>
    </row>
    <row r="27" spans="1:5" ht="12.75">
      <c r="A27" s="28"/>
      <c r="B27" s="13" t="s">
        <v>22</v>
      </c>
      <c r="C27" s="14"/>
      <c r="D27" s="14"/>
      <c r="E27" s="15">
        <f>SUM(C28:C29)</f>
        <v>16679171.57</v>
      </c>
    </row>
    <row r="28" spans="1:5" ht="12.75">
      <c r="A28" s="29">
        <v>53</v>
      </c>
      <c r="B28" s="9" t="s">
        <v>23</v>
      </c>
      <c r="C28" s="10">
        <v>8216649.08</v>
      </c>
      <c r="D28" s="10"/>
      <c r="E28" s="11"/>
    </row>
    <row r="29" spans="1:5" ht="12.75">
      <c r="A29" s="29">
        <v>55</v>
      </c>
      <c r="B29" s="9" t="s">
        <v>24</v>
      </c>
      <c r="C29" s="10">
        <v>8462522.49</v>
      </c>
      <c r="D29" s="10"/>
      <c r="E29" s="11"/>
    </row>
    <row r="30" spans="1:5" ht="12.75">
      <c r="A30" s="29"/>
      <c r="B30" s="9"/>
      <c r="C30" s="10"/>
      <c r="D30" s="10"/>
      <c r="E30" s="11"/>
    </row>
    <row r="31" spans="1:5" ht="12.75">
      <c r="A31" s="28"/>
      <c r="B31" s="13" t="s">
        <v>25</v>
      </c>
      <c r="C31" s="14"/>
      <c r="D31" s="14"/>
      <c r="E31" s="15">
        <f>SUM(C32:C34)</f>
        <v>-21171311.74</v>
      </c>
    </row>
    <row r="32" spans="1:5" ht="12.75">
      <c r="A32" s="29">
        <v>43</v>
      </c>
      <c r="B32" s="9" t="s">
        <v>26</v>
      </c>
      <c r="C32" s="10">
        <v>-1683.79</v>
      </c>
      <c r="D32" s="10"/>
      <c r="E32" s="11"/>
    </row>
    <row r="33" spans="1:5" ht="12.75">
      <c r="A33" s="29" t="s">
        <v>62</v>
      </c>
      <c r="B33" s="9" t="s">
        <v>27</v>
      </c>
      <c r="C33" s="10">
        <f>-22733441.73-C40-C41</f>
        <v>-21169627.95</v>
      </c>
      <c r="D33" s="10"/>
      <c r="E33" s="11"/>
    </row>
    <row r="34" spans="1:5" ht="12.75">
      <c r="A34" s="29">
        <v>46</v>
      </c>
      <c r="B34" s="9" t="s">
        <v>28</v>
      </c>
      <c r="C34" s="10">
        <v>0</v>
      </c>
      <c r="D34" s="10"/>
      <c r="E34" s="11"/>
    </row>
    <row r="35" spans="1:5" ht="12.75">
      <c r="A35" s="29"/>
      <c r="B35" s="9"/>
      <c r="C35" s="10"/>
      <c r="D35" s="10"/>
      <c r="E35" s="11"/>
    </row>
    <row r="36" spans="1:5" ht="12.75">
      <c r="A36" s="28"/>
      <c r="B36" s="13" t="s">
        <v>29</v>
      </c>
      <c r="C36" s="14"/>
      <c r="D36" s="14"/>
      <c r="E36" s="15">
        <f>+E23+E25</f>
        <v>11932856.030000001</v>
      </c>
    </row>
    <row r="37" spans="1:5" ht="12.75">
      <c r="A37" s="29"/>
      <c r="B37" s="9"/>
      <c r="C37" s="10"/>
      <c r="D37" s="10"/>
      <c r="E37" s="11"/>
    </row>
    <row r="38" spans="1:5" ht="12.75">
      <c r="A38" s="28"/>
      <c r="B38" s="13" t="s">
        <v>30</v>
      </c>
      <c r="C38" s="14"/>
      <c r="D38" s="14"/>
      <c r="E38" s="15">
        <f>SUM(C39:C41)</f>
        <v>-1712950.34</v>
      </c>
    </row>
    <row r="39" spans="1:5" ht="12.75">
      <c r="A39" s="29">
        <v>44</v>
      </c>
      <c r="B39" s="9" t="s">
        <v>31</v>
      </c>
      <c r="C39" s="10">
        <v>-149136.56</v>
      </c>
      <c r="D39" s="10"/>
      <c r="E39" s="11"/>
    </row>
    <row r="40" spans="1:5" ht="12.75">
      <c r="A40" s="29">
        <v>4505</v>
      </c>
      <c r="B40" s="9" t="s">
        <v>32</v>
      </c>
      <c r="C40" s="10">
        <v>-1139580</v>
      </c>
      <c r="D40" s="10"/>
      <c r="E40" s="11"/>
    </row>
    <row r="41" spans="1:5" ht="12.75">
      <c r="A41" s="29">
        <v>4506</v>
      </c>
      <c r="B41" s="9" t="s">
        <v>33</v>
      </c>
      <c r="C41" s="10">
        <v>-424233.78</v>
      </c>
      <c r="D41" s="10"/>
      <c r="E41" s="11"/>
    </row>
    <row r="42" spans="1:5" ht="12.75">
      <c r="A42" s="29"/>
      <c r="B42" s="9"/>
      <c r="C42" s="10"/>
      <c r="D42" s="10"/>
      <c r="E42" s="11"/>
    </row>
    <row r="43" spans="1:5" ht="12.75">
      <c r="A43" s="28"/>
      <c r="B43" s="13" t="s">
        <v>34</v>
      </c>
      <c r="C43" s="14"/>
      <c r="D43" s="14"/>
      <c r="E43" s="15">
        <f>+E36+E38</f>
        <v>10219905.690000001</v>
      </c>
    </row>
    <row r="44" spans="1:5" ht="12.75">
      <c r="A44" s="29"/>
      <c r="B44" s="9"/>
      <c r="C44" s="10"/>
      <c r="D44" s="10"/>
      <c r="E44" s="11"/>
    </row>
    <row r="45" spans="1:5" ht="12.75">
      <c r="A45" s="28"/>
      <c r="B45" s="13" t="s">
        <v>35</v>
      </c>
      <c r="C45" s="14"/>
      <c r="D45" s="14"/>
      <c r="E45" s="15">
        <f>+C46+C47+C48</f>
        <v>-3113816.68</v>
      </c>
    </row>
    <row r="46" spans="1:5" ht="12.75">
      <c r="A46" s="29">
        <v>56</v>
      </c>
      <c r="B46" s="9" t="s">
        <v>36</v>
      </c>
      <c r="C46" s="10">
        <v>213085.22</v>
      </c>
      <c r="D46" s="10"/>
      <c r="E46" s="11"/>
    </row>
    <row r="47" spans="1:5" ht="12.75">
      <c r="A47" s="29">
        <v>47</v>
      </c>
      <c r="B47" s="9" t="s">
        <v>37</v>
      </c>
      <c r="C47" s="10">
        <v>-274285.86</v>
      </c>
      <c r="D47" s="10"/>
      <c r="E47" s="11"/>
    </row>
    <row r="48" spans="1:5" ht="12.75">
      <c r="A48" s="29">
        <v>48</v>
      </c>
      <c r="B48" s="9" t="s">
        <v>38</v>
      </c>
      <c r="C48" s="10">
        <v>-3052616.04</v>
      </c>
      <c r="D48" s="10"/>
      <c r="E48" s="11"/>
    </row>
    <row r="49" spans="1:5" ht="12.75">
      <c r="A49" s="29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f>+E43+E45</f>
        <v>7106089.010000002</v>
      </c>
      <c r="F50" s="1"/>
      <c r="G50" s="1"/>
    </row>
    <row r="51" spans="1:6" ht="12.75">
      <c r="A51" s="5"/>
      <c r="B51" s="4"/>
      <c r="C51" s="6"/>
      <c r="D51" s="6"/>
      <c r="E51" s="6"/>
      <c r="F51" s="1"/>
    </row>
    <row r="52" s="4" customFormat="1" ht="12.75"/>
    <row r="53" s="4" customFormat="1" ht="12.75">
      <c r="A53" s="4" t="s">
        <v>80</v>
      </c>
    </row>
    <row r="54" s="4" customFormat="1" ht="12.75">
      <c r="A54" s="4" t="s">
        <v>81</v>
      </c>
    </row>
    <row r="55" ht="12.75">
      <c r="A55" s="4" t="s">
        <v>82</v>
      </c>
    </row>
  </sheetData>
  <sheetProtection password="C8DF" sheet="1" objects="1" scenarios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56"/>
  <sheetViews>
    <sheetView zoomScale="80" zoomScaleNormal="80" zoomScalePageLayoutView="0" workbookViewId="0" topLeftCell="A25">
      <selection activeCell="G43" sqref="G43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tr">
        <f>+'[10]GRAL INTERDIN'!F7</f>
        <v>AÑO   2012    MES  ENERO    DIA    31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 t="s">
        <v>61</v>
      </c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28"/>
      <c r="B14" s="13" t="s">
        <v>13</v>
      </c>
      <c r="C14" s="14"/>
      <c r="D14" s="14"/>
      <c r="E14" s="15">
        <f>SUM(C15:C17)</f>
        <v>1562164.77</v>
      </c>
    </row>
    <row r="15" spans="1:5" ht="12.75">
      <c r="A15" s="29">
        <v>51</v>
      </c>
      <c r="B15" s="9" t="s">
        <v>14</v>
      </c>
      <c r="C15" s="10">
        <v>175326.31</v>
      </c>
      <c r="D15" s="10"/>
      <c r="E15" s="11"/>
    </row>
    <row r="16" spans="1:5" ht="12.75">
      <c r="A16" s="29">
        <v>52</v>
      </c>
      <c r="B16" s="9" t="s">
        <v>15</v>
      </c>
      <c r="C16" s="10">
        <v>1094237.9</v>
      </c>
      <c r="D16" s="10"/>
      <c r="E16" s="11"/>
    </row>
    <row r="17" spans="1:5" ht="12.75">
      <c r="A17" s="29">
        <v>54</v>
      </c>
      <c r="B17" s="9" t="s">
        <v>16</v>
      </c>
      <c r="C17" s="10">
        <v>292600.56</v>
      </c>
      <c r="D17" s="10"/>
      <c r="E17" s="11"/>
    </row>
    <row r="18" spans="1:5" ht="12.75">
      <c r="A18" s="29"/>
      <c r="B18" s="9"/>
      <c r="C18" s="10"/>
      <c r="D18" s="10"/>
      <c r="E18" s="11"/>
    </row>
    <row r="19" spans="1:5" ht="12.75">
      <c r="A19" s="28"/>
      <c r="B19" s="13" t="s">
        <v>17</v>
      </c>
      <c r="C19" s="14"/>
      <c r="D19" s="14"/>
      <c r="E19" s="15">
        <f>SUM(C20:C21)</f>
        <v>-56424.65</v>
      </c>
    </row>
    <row r="20" spans="1:5" ht="12.75">
      <c r="A20" s="29">
        <v>41</v>
      </c>
      <c r="B20" s="9" t="s">
        <v>18</v>
      </c>
      <c r="C20" s="10">
        <v>0</v>
      </c>
      <c r="D20" s="10"/>
      <c r="E20" s="11"/>
    </row>
    <row r="21" spans="1:5" ht="12.75">
      <c r="A21" s="29">
        <v>42</v>
      </c>
      <c r="B21" s="9" t="s">
        <v>19</v>
      </c>
      <c r="C21" s="10">
        <v>-56424.65</v>
      </c>
      <c r="D21" s="10"/>
      <c r="E21" s="11"/>
    </row>
    <row r="22" spans="1:5" ht="12.75">
      <c r="A22" s="29"/>
      <c r="B22" s="9"/>
      <c r="C22" s="10"/>
      <c r="D22" s="10"/>
      <c r="E22" s="11"/>
    </row>
    <row r="23" spans="1:5" ht="12.75">
      <c r="A23" s="28"/>
      <c r="B23" s="13" t="s">
        <v>20</v>
      </c>
      <c r="C23" s="14"/>
      <c r="D23" s="14"/>
      <c r="E23" s="15">
        <f>+E14+E19</f>
        <v>1505740.12</v>
      </c>
    </row>
    <row r="24" spans="1:5" ht="12.75">
      <c r="A24" s="29"/>
      <c r="B24" s="9"/>
      <c r="C24" s="10"/>
      <c r="D24" s="10"/>
      <c r="E24" s="11"/>
    </row>
    <row r="25" spans="1:5" ht="12.75">
      <c r="A25" s="28"/>
      <c r="B25" s="13" t="s">
        <v>21</v>
      </c>
      <c r="C25" s="14"/>
      <c r="D25" s="14"/>
      <c r="E25" s="15">
        <f>+E27+E31</f>
        <v>-215519.57000000007</v>
      </c>
    </row>
    <row r="26" spans="1:5" ht="12.75">
      <c r="A26" s="29"/>
      <c r="B26" s="9"/>
      <c r="C26" s="10"/>
      <c r="D26" s="10"/>
      <c r="E26" s="11"/>
    </row>
    <row r="27" spans="1:5" ht="12.75">
      <c r="A27" s="28"/>
      <c r="B27" s="13" t="s">
        <v>22</v>
      </c>
      <c r="C27" s="14"/>
      <c r="D27" s="14"/>
      <c r="E27" s="15">
        <f>SUM(C28:C29)</f>
        <v>1587980.68</v>
      </c>
    </row>
    <row r="28" spans="1:5" ht="12.75">
      <c r="A28" s="29">
        <v>53</v>
      </c>
      <c r="B28" s="9" t="s">
        <v>23</v>
      </c>
      <c r="C28" s="10">
        <v>863656.57</v>
      </c>
      <c r="D28" s="10"/>
      <c r="E28" s="11"/>
    </row>
    <row r="29" spans="1:5" ht="12.75">
      <c r="A29" s="29">
        <v>55</v>
      </c>
      <c r="B29" s="9" t="s">
        <v>24</v>
      </c>
      <c r="C29" s="10">
        <v>724324.11</v>
      </c>
      <c r="D29" s="10"/>
      <c r="E29" s="11"/>
    </row>
    <row r="30" spans="1:5" ht="12.75">
      <c r="A30" s="29"/>
      <c r="B30" s="9"/>
      <c r="C30" s="10"/>
      <c r="D30" s="10"/>
      <c r="E30" s="11"/>
    </row>
    <row r="31" spans="1:5" ht="12.75">
      <c r="A31" s="28"/>
      <c r="B31" s="13" t="s">
        <v>25</v>
      </c>
      <c r="C31" s="14"/>
      <c r="D31" s="14"/>
      <c r="E31" s="15">
        <f>SUM(C32:C34)</f>
        <v>-1803500.25</v>
      </c>
    </row>
    <row r="32" spans="1:5" ht="12.75">
      <c r="A32" s="29">
        <v>43</v>
      </c>
      <c r="B32" s="9" t="s">
        <v>26</v>
      </c>
      <c r="C32" s="10">
        <v>-67.11</v>
      </c>
      <c r="D32" s="10"/>
      <c r="E32" s="11"/>
    </row>
    <row r="33" spans="1:5" ht="12.75">
      <c r="A33" s="29" t="s">
        <v>62</v>
      </c>
      <c r="B33" s="9" t="s">
        <v>27</v>
      </c>
      <c r="C33" s="10">
        <f>-1924644.92-C40-C41</f>
        <v>-1803433.14</v>
      </c>
      <c r="D33" s="10"/>
      <c r="E33" s="11"/>
    </row>
    <row r="34" spans="1:5" ht="12.75">
      <c r="A34" s="29">
        <v>46</v>
      </c>
      <c r="B34" s="9" t="s">
        <v>28</v>
      </c>
      <c r="C34" s="10">
        <v>0</v>
      </c>
      <c r="D34" s="10"/>
      <c r="E34" s="11"/>
    </row>
    <row r="35" spans="1:5" ht="12.75">
      <c r="A35" s="29"/>
      <c r="B35" s="9"/>
      <c r="C35" s="10"/>
      <c r="D35" s="10"/>
      <c r="E35" s="11"/>
    </row>
    <row r="36" spans="1:5" ht="12.75">
      <c r="A36" s="28"/>
      <c r="B36" s="13" t="s">
        <v>29</v>
      </c>
      <c r="C36" s="14"/>
      <c r="D36" s="14"/>
      <c r="E36" s="15">
        <f>+E23+E25</f>
        <v>1290220.55</v>
      </c>
    </row>
    <row r="37" spans="1:5" ht="12.75">
      <c r="A37" s="29"/>
      <c r="B37" s="9"/>
      <c r="C37" s="10"/>
      <c r="D37" s="10"/>
      <c r="E37" s="11"/>
    </row>
    <row r="38" spans="1:5" ht="12.75">
      <c r="A38" s="28"/>
      <c r="B38" s="13" t="s">
        <v>30</v>
      </c>
      <c r="C38" s="14"/>
      <c r="D38" s="14"/>
      <c r="E38" s="15">
        <f>SUM(C39:C41)</f>
        <v>-121211.78</v>
      </c>
    </row>
    <row r="39" spans="1:5" ht="12.75">
      <c r="A39" s="29">
        <v>44</v>
      </c>
      <c r="B39" s="9" t="s">
        <v>31</v>
      </c>
      <c r="C39" s="10">
        <v>0</v>
      </c>
      <c r="D39" s="10"/>
      <c r="E39" s="11"/>
    </row>
    <row r="40" spans="1:5" ht="12.75">
      <c r="A40" s="29">
        <v>4505</v>
      </c>
      <c r="B40" s="9" t="s">
        <v>32</v>
      </c>
      <c r="C40" s="10">
        <v>-109746</v>
      </c>
      <c r="D40" s="10"/>
      <c r="E40" s="11"/>
    </row>
    <row r="41" spans="1:5" ht="12.75">
      <c r="A41" s="29">
        <v>4506</v>
      </c>
      <c r="B41" s="9" t="s">
        <v>33</v>
      </c>
      <c r="C41" s="10">
        <v>-11465.78</v>
      </c>
      <c r="D41" s="10"/>
      <c r="E41" s="11"/>
    </row>
    <row r="42" spans="1:5" ht="12.75">
      <c r="A42" s="29"/>
      <c r="B42" s="9"/>
      <c r="C42" s="10"/>
      <c r="D42" s="10"/>
      <c r="E42" s="11"/>
    </row>
    <row r="43" spans="1:5" ht="12.75">
      <c r="A43" s="28"/>
      <c r="B43" s="13" t="s">
        <v>34</v>
      </c>
      <c r="C43" s="14"/>
      <c r="D43" s="14"/>
      <c r="E43" s="15">
        <f>+E36+E38</f>
        <v>1169008.77</v>
      </c>
    </row>
    <row r="44" spans="1:5" ht="12.75">
      <c r="A44" s="29"/>
      <c r="B44" s="9"/>
      <c r="C44" s="10"/>
      <c r="D44" s="10"/>
      <c r="E44" s="11"/>
    </row>
    <row r="45" spans="1:5" ht="12.75">
      <c r="A45" s="28"/>
      <c r="B45" s="13" t="s">
        <v>35</v>
      </c>
      <c r="C45" s="14"/>
      <c r="D45" s="14"/>
      <c r="E45" s="15">
        <f>+C46+C47+C48</f>
        <v>-253855.73</v>
      </c>
    </row>
    <row r="46" spans="1:5" ht="12.75">
      <c r="A46" s="29">
        <v>56</v>
      </c>
      <c r="B46" s="9" t="s">
        <v>36</v>
      </c>
      <c r="C46" s="10">
        <v>163661.78</v>
      </c>
      <c r="D46" s="10"/>
      <c r="E46" s="11"/>
    </row>
    <row r="47" spans="1:5" ht="12.75">
      <c r="A47" s="29">
        <v>47</v>
      </c>
      <c r="B47" s="9" t="s">
        <v>37</v>
      </c>
      <c r="C47" s="10">
        <v>-14328.87</v>
      </c>
      <c r="D47" s="10"/>
      <c r="E47" s="11"/>
    </row>
    <row r="48" spans="1:5" ht="12.75">
      <c r="A48" s="29">
        <v>48</v>
      </c>
      <c r="B48" s="9" t="s">
        <v>38</v>
      </c>
      <c r="C48" s="10">
        <v>-403188.64</v>
      </c>
      <c r="D48" s="10"/>
      <c r="E48" s="11"/>
    </row>
    <row r="49" spans="1:5" ht="12.75">
      <c r="A49" s="29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f>+E43+E45</f>
        <v>915153.04</v>
      </c>
      <c r="F50" s="1"/>
      <c r="G50" s="1"/>
    </row>
    <row r="51" spans="1:6" ht="12.75">
      <c r="A51" s="5"/>
      <c r="B51" s="4"/>
      <c r="C51" s="6"/>
      <c r="D51" s="6"/>
      <c r="E51" s="6"/>
      <c r="F51" s="1"/>
    </row>
    <row r="52" s="4" customFormat="1" ht="12.75">
      <c r="G52" s="33">
        <f>+E50+'[10]GRAL INTERDIN'!C74-'[10]GRAL INTERDIN'!G65</f>
        <v>0</v>
      </c>
    </row>
    <row r="53" ht="12.75">
      <c r="A53" s="4"/>
    </row>
    <row r="54" spans="1:3" ht="12.75">
      <c r="A54" s="4" t="s">
        <v>83</v>
      </c>
      <c r="B54" s="4"/>
      <c r="C54" s="4"/>
    </row>
    <row r="55" spans="1:3" ht="12.75">
      <c r="A55" s="4" t="s">
        <v>84</v>
      </c>
      <c r="B55" s="4"/>
      <c r="C55" s="4"/>
    </row>
    <row r="56" spans="1:3" ht="12.75">
      <c r="A56" s="4" t="s">
        <v>68</v>
      </c>
      <c r="B56" s="4"/>
      <c r="C56" s="4"/>
    </row>
  </sheetData>
  <sheetProtection password="C8DF" sheet="1" objects="1" scenarios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55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tr">
        <f>+'[11]GRAL INTERDIN'!F7</f>
        <v>AÑO   2012    MES  FEBRERO    DIA    29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 t="s">
        <v>61</v>
      </c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28"/>
      <c r="B14" s="13" t="s">
        <v>13</v>
      </c>
      <c r="C14" s="14"/>
      <c r="D14" s="14"/>
      <c r="E14" s="15">
        <f>SUM(C15:C17)</f>
        <v>3108607.9599999995</v>
      </c>
    </row>
    <row r="15" spans="1:5" ht="12.75">
      <c r="A15" s="29">
        <v>51</v>
      </c>
      <c r="B15" s="9" t="s">
        <v>14</v>
      </c>
      <c r="C15" s="10">
        <v>325891.01</v>
      </c>
      <c r="D15" s="10"/>
      <c r="E15" s="11"/>
    </row>
    <row r="16" spans="1:5" ht="12.75">
      <c r="A16" s="29">
        <v>52</v>
      </c>
      <c r="B16" s="9" t="s">
        <v>15</v>
      </c>
      <c r="C16" s="10">
        <v>2144723.88</v>
      </c>
      <c r="D16" s="10"/>
      <c r="E16" s="11"/>
    </row>
    <row r="17" spans="1:5" ht="12.75">
      <c r="A17" s="29">
        <v>54</v>
      </c>
      <c r="B17" s="9" t="s">
        <v>16</v>
      </c>
      <c r="C17" s="10">
        <v>637993.07</v>
      </c>
      <c r="D17" s="10"/>
      <c r="E17" s="11"/>
    </row>
    <row r="18" spans="1:5" ht="12.75">
      <c r="A18" s="29"/>
      <c r="B18" s="9"/>
      <c r="C18" s="10"/>
      <c r="D18" s="10"/>
      <c r="E18" s="11"/>
    </row>
    <row r="19" spans="1:5" ht="12.75">
      <c r="A19" s="28"/>
      <c r="B19" s="13" t="s">
        <v>17</v>
      </c>
      <c r="C19" s="14"/>
      <c r="D19" s="14"/>
      <c r="E19" s="15">
        <f>SUM(C20:C21)</f>
        <v>-93132.38</v>
      </c>
    </row>
    <row r="20" spans="1:5" ht="12.75">
      <c r="A20" s="29">
        <v>41</v>
      </c>
      <c r="B20" s="9" t="s">
        <v>18</v>
      </c>
      <c r="C20" s="10">
        <v>-1.5</v>
      </c>
      <c r="D20" s="10"/>
      <c r="E20" s="11"/>
    </row>
    <row r="21" spans="1:5" ht="12.75">
      <c r="A21" s="29">
        <v>42</v>
      </c>
      <c r="B21" s="9" t="s">
        <v>19</v>
      </c>
      <c r="C21" s="10">
        <v>-93130.88</v>
      </c>
      <c r="D21" s="10"/>
      <c r="E21" s="11"/>
    </row>
    <row r="22" spans="1:5" ht="12.75">
      <c r="A22" s="29"/>
      <c r="B22" s="9"/>
      <c r="C22" s="10"/>
      <c r="D22" s="10"/>
      <c r="E22" s="11"/>
    </row>
    <row r="23" spans="1:5" ht="12.75">
      <c r="A23" s="28"/>
      <c r="B23" s="13" t="s">
        <v>20</v>
      </c>
      <c r="C23" s="14"/>
      <c r="D23" s="14"/>
      <c r="E23" s="15">
        <f>+E14+E19</f>
        <v>3015475.5799999996</v>
      </c>
    </row>
    <row r="24" spans="1:5" ht="12.75">
      <c r="A24" s="29"/>
      <c r="B24" s="9"/>
      <c r="C24" s="10"/>
      <c r="D24" s="10"/>
      <c r="E24" s="11"/>
    </row>
    <row r="25" spans="1:5" ht="12.75">
      <c r="A25" s="28"/>
      <c r="B25" s="13" t="s">
        <v>21</v>
      </c>
      <c r="C25" s="14"/>
      <c r="D25" s="14"/>
      <c r="E25" s="15">
        <f>+E27+E31</f>
        <v>-357752.3799999999</v>
      </c>
    </row>
    <row r="26" spans="1:5" ht="12.75">
      <c r="A26" s="29"/>
      <c r="B26" s="9"/>
      <c r="C26" s="10"/>
      <c r="D26" s="10"/>
      <c r="E26" s="11"/>
    </row>
    <row r="27" spans="1:5" ht="12.75">
      <c r="A27" s="28"/>
      <c r="B27" s="13" t="s">
        <v>22</v>
      </c>
      <c r="C27" s="14"/>
      <c r="D27" s="14"/>
      <c r="E27" s="15">
        <f>SUM(C28:C29)</f>
        <v>3149273.59</v>
      </c>
    </row>
    <row r="28" spans="1:5" ht="12.75">
      <c r="A28" s="29">
        <v>53</v>
      </c>
      <c r="B28" s="9" t="s">
        <v>23</v>
      </c>
      <c r="C28" s="10">
        <v>1718499.11</v>
      </c>
      <c r="D28" s="10"/>
      <c r="E28" s="11"/>
    </row>
    <row r="29" spans="1:5" ht="12.75">
      <c r="A29" s="29">
        <v>55</v>
      </c>
      <c r="B29" s="9" t="s">
        <v>24</v>
      </c>
      <c r="C29" s="10">
        <v>1430774.48</v>
      </c>
      <c r="D29" s="10"/>
      <c r="E29" s="11"/>
    </row>
    <row r="30" spans="1:5" ht="12.75">
      <c r="A30" s="29"/>
      <c r="B30" s="9"/>
      <c r="C30" s="10"/>
      <c r="D30" s="10"/>
      <c r="E30" s="11"/>
    </row>
    <row r="31" spans="1:5" ht="12.75">
      <c r="A31" s="28"/>
      <c r="B31" s="13" t="s">
        <v>25</v>
      </c>
      <c r="C31" s="14"/>
      <c r="D31" s="14"/>
      <c r="E31" s="15">
        <f>SUM(C32:C34)</f>
        <v>-3507025.9699999997</v>
      </c>
    </row>
    <row r="32" spans="1:5" ht="12.75">
      <c r="A32" s="29">
        <v>43</v>
      </c>
      <c r="B32" s="9" t="s">
        <v>26</v>
      </c>
      <c r="C32" s="10">
        <v>-76.37</v>
      </c>
      <c r="D32" s="10"/>
      <c r="E32" s="11"/>
    </row>
    <row r="33" spans="1:5" ht="12.75">
      <c r="A33" s="29" t="s">
        <v>62</v>
      </c>
      <c r="B33" s="9" t="s">
        <v>27</v>
      </c>
      <c r="C33" s="10">
        <f>-3749373.01-C40-C41</f>
        <v>-3506949.5999999996</v>
      </c>
      <c r="D33" s="10"/>
      <c r="E33" s="11"/>
    </row>
    <row r="34" spans="1:5" ht="12.75">
      <c r="A34" s="29">
        <v>46</v>
      </c>
      <c r="B34" s="9" t="s">
        <v>28</v>
      </c>
      <c r="C34" s="10">
        <v>0</v>
      </c>
      <c r="D34" s="10"/>
      <c r="E34" s="11"/>
    </row>
    <row r="35" spans="1:5" ht="12.75">
      <c r="A35" s="29"/>
      <c r="B35" s="9"/>
      <c r="C35" s="10"/>
      <c r="D35" s="10"/>
      <c r="E35" s="11"/>
    </row>
    <row r="36" spans="1:5" ht="12.75">
      <c r="A36" s="28"/>
      <c r="B36" s="13" t="s">
        <v>29</v>
      </c>
      <c r="C36" s="14"/>
      <c r="D36" s="14"/>
      <c r="E36" s="15">
        <f>+E23+E25</f>
        <v>2657723.1999999997</v>
      </c>
    </row>
    <row r="37" spans="1:5" ht="12.75">
      <c r="A37" s="29"/>
      <c r="B37" s="9"/>
      <c r="C37" s="10"/>
      <c r="D37" s="10"/>
      <c r="E37" s="11"/>
    </row>
    <row r="38" spans="1:5" ht="12.75">
      <c r="A38" s="28"/>
      <c r="B38" s="13" t="s">
        <v>30</v>
      </c>
      <c r="C38" s="14"/>
      <c r="D38" s="14"/>
      <c r="E38" s="15">
        <f>SUM(C39:C41)</f>
        <v>-242423.41</v>
      </c>
    </row>
    <row r="39" spans="1:5" ht="12.75">
      <c r="A39" s="29">
        <v>44</v>
      </c>
      <c r="B39" s="9" t="s">
        <v>31</v>
      </c>
      <c r="C39" s="10">
        <v>0</v>
      </c>
      <c r="D39" s="10"/>
      <c r="E39" s="11"/>
    </row>
    <row r="40" spans="1:5" ht="12.75">
      <c r="A40" s="29">
        <v>4505</v>
      </c>
      <c r="B40" s="9" t="s">
        <v>32</v>
      </c>
      <c r="C40" s="10">
        <v>-219491.85</v>
      </c>
      <c r="D40" s="10"/>
      <c r="E40" s="11"/>
    </row>
    <row r="41" spans="1:5" ht="12.75">
      <c r="A41" s="29">
        <v>4506</v>
      </c>
      <c r="B41" s="9" t="s">
        <v>33</v>
      </c>
      <c r="C41" s="10">
        <v>-22931.56</v>
      </c>
      <c r="D41" s="10"/>
      <c r="E41" s="11"/>
    </row>
    <row r="42" spans="1:5" ht="12.75">
      <c r="A42" s="29"/>
      <c r="B42" s="9"/>
      <c r="C42" s="10"/>
      <c r="D42" s="10"/>
      <c r="E42" s="11"/>
    </row>
    <row r="43" spans="1:5" ht="12.75">
      <c r="A43" s="28"/>
      <c r="B43" s="13" t="s">
        <v>34</v>
      </c>
      <c r="C43" s="14"/>
      <c r="D43" s="14"/>
      <c r="E43" s="15">
        <f>+E36+E38</f>
        <v>2415299.7899999996</v>
      </c>
    </row>
    <row r="44" spans="1:5" ht="12.75">
      <c r="A44" s="29"/>
      <c r="B44" s="9"/>
      <c r="C44" s="10"/>
      <c r="D44" s="10"/>
      <c r="E44" s="11"/>
    </row>
    <row r="45" spans="1:5" ht="12.75">
      <c r="A45" s="28"/>
      <c r="B45" s="13" t="s">
        <v>35</v>
      </c>
      <c r="C45" s="14"/>
      <c r="D45" s="14"/>
      <c r="E45" s="15">
        <f>+C46+C47+C48</f>
        <v>-591183.3099999999</v>
      </c>
    </row>
    <row r="46" spans="1:5" ht="12.75">
      <c r="A46" s="29">
        <v>56</v>
      </c>
      <c r="B46" s="9" t="s">
        <v>36</v>
      </c>
      <c r="C46" s="10">
        <v>185795.04</v>
      </c>
      <c r="D46" s="10"/>
      <c r="E46" s="11"/>
    </row>
    <row r="47" spans="1:5" ht="12.75">
      <c r="A47" s="29">
        <v>47</v>
      </c>
      <c r="B47" s="9" t="s">
        <v>37</v>
      </c>
      <c r="C47" s="10">
        <v>-29662.27</v>
      </c>
      <c r="D47" s="10"/>
      <c r="E47" s="11"/>
    </row>
    <row r="48" spans="1:5" ht="12.75">
      <c r="A48" s="29">
        <v>48</v>
      </c>
      <c r="B48" s="9" t="s">
        <v>38</v>
      </c>
      <c r="C48" s="10">
        <v>-747316.08</v>
      </c>
      <c r="D48" s="10"/>
      <c r="E48" s="11"/>
    </row>
    <row r="49" spans="1:5" ht="12.75">
      <c r="A49" s="29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f>+E43+E45</f>
        <v>1824116.4799999995</v>
      </c>
      <c r="F50" s="1"/>
      <c r="G50" s="1"/>
    </row>
    <row r="51" spans="1:6" ht="12.75">
      <c r="A51" s="5"/>
      <c r="B51" s="4"/>
      <c r="C51" s="6"/>
      <c r="D51" s="6"/>
      <c r="E51" s="6"/>
      <c r="F51" s="1"/>
    </row>
    <row r="52" spans="1:3" ht="12.75">
      <c r="A52" s="4"/>
      <c r="B52" s="4"/>
      <c r="C52" s="4"/>
    </row>
    <row r="53" s="4" customFormat="1" ht="12.75">
      <c r="A53" s="4" t="s">
        <v>86</v>
      </c>
    </row>
    <row r="54" s="4" customFormat="1" ht="12.75">
      <c r="A54" s="4" t="s">
        <v>85</v>
      </c>
    </row>
    <row r="55" s="4" customFormat="1" ht="12.75">
      <c r="A55" s="4" t="s">
        <v>68</v>
      </c>
    </row>
  </sheetData>
  <sheetProtection password="C8DF" sheet="1" objects="1" scenarios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55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tr">
        <f>+'[12]GRAL INTERDIN'!F7</f>
        <v>AÑO   2012    MES  MARZO    DIA    31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 t="s">
        <v>61</v>
      </c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28"/>
      <c r="B14" s="13" t="s">
        <v>13</v>
      </c>
      <c r="C14" s="14"/>
      <c r="D14" s="14"/>
      <c r="E14" s="15">
        <f>SUM(C15:C17)</f>
        <v>4837071.09</v>
      </c>
    </row>
    <row r="15" spans="1:5" ht="12.75">
      <c r="A15" s="29">
        <v>51</v>
      </c>
      <c r="B15" s="9" t="s">
        <v>14</v>
      </c>
      <c r="C15" s="10">
        <v>492758.49</v>
      </c>
      <c r="D15" s="10"/>
      <c r="E15" s="11"/>
    </row>
    <row r="16" spans="1:5" ht="12.75">
      <c r="A16" s="29">
        <v>52</v>
      </c>
      <c r="B16" s="9" t="s">
        <v>15</v>
      </c>
      <c r="C16" s="10">
        <v>3285038.84</v>
      </c>
      <c r="D16" s="10"/>
      <c r="E16" s="11"/>
    </row>
    <row r="17" spans="1:5" ht="12.75">
      <c r="A17" s="29">
        <v>54</v>
      </c>
      <c r="B17" s="9" t="s">
        <v>16</v>
      </c>
      <c r="C17" s="10">
        <v>1059273.76</v>
      </c>
      <c r="D17" s="10"/>
      <c r="E17" s="11"/>
    </row>
    <row r="18" spans="1:5" ht="12.75">
      <c r="A18" s="29"/>
      <c r="B18" s="9"/>
      <c r="C18" s="10"/>
      <c r="D18" s="10"/>
      <c r="E18" s="11"/>
    </row>
    <row r="19" spans="1:5" ht="12.75">
      <c r="A19" s="28"/>
      <c r="B19" s="13" t="s">
        <v>17</v>
      </c>
      <c r="C19" s="14"/>
      <c r="D19" s="14"/>
      <c r="E19" s="15">
        <f>SUM(C20:C21)</f>
        <v>-108704.01</v>
      </c>
    </row>
    <row r="20" spans="1:5" ht="12.75">
      <c r="A20" s="29">
        <v>41</v>
      </c>
      <c r="B20" s="9" t="s">
        <v>18</v>
      </c>
      <c r="C20" s="10">
        <v>-1.5</v>
      </c>
      <c r="D20" s="10"/>
      <c r="E20" s="11"/>
    </row>
    <row r="21" spans="1:5" ht="12.75">
      <c r="A21" s="29">
        <v>42</v>
      </c>
      <c r="B21" s="9" t="s">
        <v>19</v>
      </c>
      <c r="C21" s="10">
        <v>-108702.51</v>
      </c>
      <c r="D21" s="10"/>
      <c r="E21" s="11"/>
    </row>
    <row r="22" spans="1:5" ht="12.75">
      <c r="A22" s="29"/>
      <c r="B22" s="9"/>
      <c r="C22" s="10"/>
      <c r="D22" s="10"/>
      <c r="E22" s="11"/>
    </row>
    <row r="23" spans="1:5" ht="12.75">
      <c r="A23" s="28"/>
      <c r="B23" s="13" t="s">
        <v>20</v>
      </c>
      <c r="C23" s="14"/>
      <c r="D23" s="14"/>
      <c r="E23" s="15">
        <f>+E14+E19</f>
        <v>4728367.08</v>
      </c>
    </row>
    <row r="24" spans="1:5" ht="12.75">
      <c r="A24" s="29"/>
      <c r="B24" s="9"/>
      <c r="C24" s="10"/>
      <c r="D24" s="10"/>
      <c r="E24" s="11"/>
    </row>
    <row r="25" spans="1:5" ht="12.75">
      <c r="A25" s="28"/>
      <c r="B25" s="13" t="s">
        <v>21</v>
      </c>
      <c r="C25" s="14"/>
      <c r="D25" s="14"/>
      <c r="E25" s="15">
        <f>+E27+E31</f>
        <v>-432748.4500000011</v>
      </c>
    </row>
    <row r="26" spans="1:5" ht="12.75">
      <c r="A26" s="29"/>
      <c r="B26" s="9"/>
      <c r="C26" s="10"/>
      <c r="D26" s="10"/>
      <c r="E26" s="11"/>
    </row>
    <row r="27" spans="1:5" ht="12.75">
      <c r="A27" s="28"/>
      <c r="B27" s="13" t="s">
        <v>22</v>
      </c>
      <c r="C27" s="14"/>
      <c r="D27" s="14"/>
      <c r="E27" s="15">
        <f>SUM(C28:C29)</f>
        <v>4784250.279999999</v>
      </c>
    </row>
    <row r="28" spans="1:5" ht="12.75">
      <c r="A28" s="29">
        <v>53</v>
      </c>
      <c r="B28" s="9" t="s">
        <v>23</v>
      </c>
      <c r="C28" s="10">
        <v>2631227.07</v>
      </c>
      <c r="D28" s="10"/>
      <c r="E28" s="11"/>
    </row>
    <row r="29" spans="1:5" ht="12.75">
      <c r="A29" s="29">
        <v>55</v>
      </c>
      <c r="B29" s="9" t="s">
        <v>24</v>
      </c>
      <c r="C29" s="10">
        <v>2153023.21</v>
      </c>
      <c r="D29" s="10"/>
      <c r="E29" s="11"/>
    </row>
    <row r="30" spans="1:5" ht="12.75">
      <c r="A30" s="29"/>
      <c r="B30" s="9"/>
      <c r="C30" s="10"/>
      <c r="D30" s="10"/>
      <c r="E30" s="11"/>
    </row>
    <row r="31" spans="1:5" ht="12.75">
      <c r="A31" s="28"/>
      <c r="B31" s="13" t="s">
        <v>25</v>
      </c>
      <c r="C31" s="14"/>
      <c r="D31" s="14"/>
      <c r="E31" s="15">
        <f>SUM(C32:C34)</f>
        <v>-5216998.73</v>
      </c>
    </row>
    <row r="32" spans="1:5" ht="12.75">
      <c r="A32" s="29">
        <v>43</v>
      </c>
      <c r="B32" s="9" t="s">
        <v>26</v>
      </c>
      <c r="C32" s="10">
        <v>-556.42</v>
      </c>
      <c r="D32" s="10"/>
      <c r="E32" s="11"/>
    </row>
    <row r="33" spans="1:5" ht="12.75">
      <c r="A33" s="29" t="s">
        <v>62</v>
      </c>
      <c r="B33" s="9" t="s">
        <v>27</v>
      </c>
      <c r="C33" s="10">
        <f>-5575998.61-C40-C41</f>
        <v>-5216442.3100000005</v>
      </c>
      <c r="D33" s="10"/>
      <c r="E33" s="11"/>
    </row>
    <row r="34" spans="1:5" ht="12.75">
      <c r="A34" s="29">
        <v>46</v>
      </c>
      <c r="B34" s="9" t="s">
        <v>28</v>
      </c>
      <c r="C34" s="10">
        <v>0</v>
      </c>
      <c r="D34" s="10"/>
      <c r="E34" s="11"/>
    </row>
    <row r="35" spans="1:5" ht="12.75">
      <c r="A35" s="29"/>
      <c r="B35" s="9"/>
      <c r="C35" s="10"/>
      <c r="D35" s="10"/>
      <c r="E35" s="11"/>
    </row>
    <row r="36" spans="1:5" ht="12.75">
      <c r="A36" s="28"/>
      <c r="B36" s="13" t="s">
        <v>29</v>
      </c>
      <c r="C36" s="14"/>
      <c r="D36" s="14"/>
      <c r="E36" s="15">
        <f>+E23+E25</f>
        <v>4295618.629999999</v>
      </c>
    </row>
    <row r="37" spans="1:5" ht="12.75">
      <c r="A37" s="29"/>
      <c r="B37" s="9"/>
      <c r="C37" s="10"/>
      <c r="D37" s="10"/>
      <c r="E37" s="11"/>
    </row>
    <row r="38" spans="1:5" ht="12.75">
      <c r="A38" s="28"/>
      <c r="B38" s="13" t="s">
        <v>30</v>
      </c>
      <c r="C38" s="14"/>
      <c r="D38" s="14"/>
      <c r="E38" s="15">
        <f>SUM(C39:C41)</f>
        <v>-378606.02</v>
      </c>
    </row>
    <row r="39" spans="1:5" ht="12.75">
      <c r="A39" s="29">
        <v>44</v>
      </c>
      <c r="B39" s="9" t="s">
        <v>31</v>
      </c>
      <c r="C39" s="10">
        <v>-19049.72</v>
      </c>
      <c r="D39" s="10"/>
      <c r="E39" s="11"/>
    </row>
    <row r="40" spans="1:5" ht="12.75">
      <c r="A40" s="29">
        <v>4505</v>
      </c>
      <c r="B40" s="9" t="s">
        <v>32</v>
      </c>
      <c r="C40" s="10">
        <v>-325158.96</v>
      </c>
      <c r="D40" s="10"/>
      <c r="E40" s="11"/>
    </row>
    <row r="41" spans="1:5" ht="12.75">
      <c r="A41" s="29">
        <v>4506</v>
      </c>
      <c r="B41" s="9" t="s">
        <v>33</v>
      </c>
      <c r="C41" s="10">
        <v>-34397.34</v>
      </c>
      <c r="D41" s="10"/>
      <c r="E41" s="11"/>
    </row>
    <row r="42" spans="1:5" ht="12.75">
      <c r="A42" s="29"/>
      <c r="B42" s="9"/>
      <c r="C42" s="10"/>
      <c r="D42" s="10"/>
      <c r="E42" s="11"/>
    </row>
    <row r="43" spans="1:5" ht="12.75">
      <c r="A43" s="28"/>
      <c r="B43" s="13" t="s">
        <v>34</v>
      </c>
      <c r="C43" s="14"/>
      <c r="D43" s="14"/>
      <c r="E43" s="15">
        <f>+E36+E38</f>
        <v>3917012.609999999</v>
      </c>
    </row>
    <row r="44" spans="1:5" ht="12.75">
      <c r="A44" s="29"/>
      <c r="B44" s="9"/>
      <c r="C44" s="10"/>
      <c r="D44" s="10"/>
      <c r="E44" s="11"/>
    </row>
    <row r="45" spans="1:5" ht="12.75">
      <c r="A45" s="28"/>
      <c r="B45" s="13" t="s">
        <v>35</v>
      </c>
      <c r="C45" s="14"/>
      <c r="D45" s="14"/>
      <c r="E45" s="15">
        <f>+C46+C47+C48</f>
        <v>-1171370.5499999998</v>
      </c>
    </row>
    <row r="46" spans="1:5" ht="12.75">
      <c r="A46" s="29">
        <v>56</v>
      </c>
      <c r="B46" s="9" t="s">
        <v>36</v>
      </c>
      <c r="C46" s="10">
        <v>206975.67</v>
      </c>
      <c r="D46" s="10"/>
      <c r="E46" s="11"/>
    </row>
    <row r="47" spans="1:5" ht="12.75">
      <c r="A47" s="29">
        <v>47</v>
      </c>
      <c r="B47" s="9" t="s">
        <v>37</v>
      </c>
      <c r="C47" s="10">
        <v>-40432.31</v>
      </c>
      <c r="D47" s="10"/>
      <c r="E47" s="11"/>
    </row>
    <row r="48" spans="1:5" ht="12.75">
      <c r="A48" s="29">
        <v>48</v>
      </c>
      <c r="B48" s="9" t="s">
        <v>38</v>
      </c>
      <c r="C48" s="10">
        <v>-1337913.91</v>
      </c>
      <c r="D48" s="10"/>
      <c r="E48" s="11"/>
    </row>
    <row r="49" spans="1:5" ht="12.75">
      <c r="A49" s="29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f>+E43+E45</f>
        <v>2745642.059999999</v>
      </c>
      <c r="F50" s="1"/>
      <c r="G50" s="1"/>
    </row>
    <row r="51" spans="1:6" ht="12.75">
      <c r="A51" s="5"/>
      <c r="B51" s="4"/>
      <c r="C51" s="6"/>
      <c r="D51" s="6"/>
      <c r="E51" s="6"/>
      <c r="F51" s="1"/>
    </row>
    <row r="52" s="4" customFormat="1" ht="12.75"/>
    <row r="53" s="4" customFormat="1" ht="12.75">
      <c r="A53" s="4" t="s">
        <v>86</v>
      </c>
    </row>
    <row r="54" s="4" customFormat="1" ht="12.75">
      <c r="A54" s="4" t="s">
        <v>72</v>
      </c>
    </row>
    <row r="55" s="4" customFormat="1" ht="12.75">
      <c r="A55" s="4" t="s">
        <v>68</v>
      </c>
    </row>
    <row r="56" s="4" customFormat="1" ht="12.75"/>
  </sheetData>
  <sheetProtection password="C8DF" sheet="1" objects="1" scenarios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tr">
        <f>+'[13]GRAL INTERDIN'!F7</f>
        <v>AÑO   2012    MES  ABRIL    DIA    30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 t="s">
        <v>61</v>
      </c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28"/>
      <c r="B14" s="13" t="s">
        <v>13</v>
      </c>
      <c r="C14" s="14"/>
      <c r="D14" s="14"/>
      <c r="E14" s="15">
        <f>SUM(C15:C17)</f>
        <v>6535095.0200000005</v>
      </c>
    </row>
    <row r="15" spans="1:5" ht="12.75">
      <c r="A15" s="29">
        <v>51</v>
      </c>
      <c r="B15" s="9" t="s">
        <v>14</v>
      </c>
      <c r="C15" s="10">
        <v>675177.54</v>
      </c>
      <c r="D15" s="10"/>
      <c r="E15" s="11"/>
    </row>
    <row r="16" spans="1:5" ht="12.75">
      <c r="A16" s="29">
        <v>52</v>
      </c>
      <c r="B16" s="9" t="s">
        <v>15</v>
      </c>
      <c r="C16" s="10">
        <v>4373077.94</v>
      </c>
      <c r="D16" s="10"/>
      <c r="E16" s="11"/>
    </row>
    <row r="17" spans="1:5" ht="12.75">
      <c r="A17" s="29">
        <v>54</v>
      </c>
      <c r="B17" s="9" t="s">
        <v>16</v>
      </c>
      <c r="C17" s="10">
        <v>1486839.54</v>
      </c>
      <c r="D17" s="10"/>
      <c r="E17" s="11"/>
    </row>
    <row r="18" spans="1:5" ht="12.75">
      <c r="A18" s="29"/>
      <c r="B18" s="9"/>
      <c r="C18" s="10"/>
      <c r="D18" s="10"/>
      <c r="E18" s="11"/>
    </row>
    <row r="19" spans="1:5" ht="12.75">
      <c r="A19" s="28"/>
      <c r="B19" s="13" t="s">
        <v>17</v>
      </c>
      <c r="C19" s="14"/>
      <c r="D19" s="14"/>
      <c r="E19" s="15">
        <f>SUM(C20:C21)</f>
        <v>-143073.07</v>
      </c>
    </row>
    <row r="20" spans="1:5" ht="12.75">
      <c r="A20" s="29">
        <v>41</v>
      </c>
      <c r="B20" s="9" t="s">
        <v>18</v>
      </c>
      <c r="C20" s="10">
        <v>-1.5</v>
      </c>
      <c r="D20" s="10"/>
      <c r="E20" s="11"/>
    </row>
    <row r="21" spans="1:5" ht="12.75">
      <c r="A21" s="29">
        <v>42</v>
      </c>
      <c r="B21" s="9" t="s">
        <v>19</v>
      </c>
      <c r="C21" s="10">
        <v>-143071.57</v>
      </c>
      <c r="D21" s="10"/>
      <c r="E21" s="11"/>
    </row>
    <row r="22" spans="1:5" ht="12.75">
      <c r="A22" s="29"/>
      <c r="B22" s="9"/>
      <c r="C22" s="10"/>
      <c r="D22" s="10"/>
      <c r="E22" s="11"/>
    </row>
    <row r="23" spans="1:5" ht="12.75">
      <c r="A23" s="28"/>
      <c r="B23" s="13" t="s">
        <v>20</v>
      </c>
      <c r="C23" s="14"/>
      <c r="D23" s="14"/>
      <c r="E23" s="15">
        <f>+E14+E19</f>
        <v>6392021.95</v>
      </c>
    </row>
    <row r="24" spans="1:5" ht="12.75">
      <c r="A24" s="29"/>
      <c r="B24" s="9"/>
      <c r="C24" s="10"/>
      <c r="D24" s="10"/>
      <c r="E24" s="11"/>
    </row>
    <row r="25" spans="1:5" ht="12.75">
      <c r="A25" s="28"/>
      <c r="B25" s="13" t="s">
        <v>21</v>
      </c>
      <c r="C25" s="14"/>
      <c r="D25" s="14"/>
      <c r="E25" s="15">
        <f>+E27+E31</f>
        <v>-556261.3600000013</v>
      </c>
    </row>
    <row r="26" spans="1:5" ht="12.75">
      <c r="A26" s="29"/>
      <c r="B26" s="9"/>
      <c r="C26" s="10"/>
      <c r="D26" s="10"/>
      <c r="E26" s="11"/>
    </row>
    <row r="27" spans="1:5" ht="12.75">
      <c r="A27" s="28"/>
      <c r="B27" s="13" t="s">
        <v>22</v>
      </c>
      <c r="C27" s="14"/>
      <c r="D27" s="14"/>
      <c r="E27" s="15">
        <f>SUM(C28:C29)</f>
        <v>6484766.77</v>
      </c>
    </row>
    <row r="28" spans="1:5" ht="12.75">
      <c r="A28" s="29">
        <v>53</v>
      </c>
      <c r="B28" s="9" t="s">
        <v>23</v>
      </c>
      <c r="C28" s="10">
        <v>3567190.03</v>
      </c>
      <c r="D28" s="10"/>
      <c r="E28" s="11"/>
    </row>
    <row r="29" spans="1:5" ht="12.75">
      <c r="A29" s="29">
        <v>55</v>
      </c>
      <c r="B29" s="9" t="s">
        <v>24</v>
      </c>
      <c r="C29" s="10">
        <v>2917576.74</v>
      </c>
      <c r="D29" s="10"/>
      <c r="E29" s="11"/>
    </row>
    <row r="30" spans="1:5" ht="12.75">
      <c r="A30" s="29"/>
      <c r="B30" s="9"/>
      <c r="C30" s="10"/>
      <c r="D30" s="10"/>
      <c r="E30" s="11"/>
    </row>
    <row r="31" spans="1:5" ht="12.75">
      <c r="A31" s="28"/>
      <c r="B31" s="13" t="s">
        <v>25</v>
      </c>
      <c r="C31" s="14"/>
      <c r="D31" s="14"/>
      <c r="E31" s="15">
        <f>SUM(C32:C34)</f>
        <v>-7041028.130000001</v>
      </c>
    </row>
    <row r="32" spans="1:5" ht="12.75">
      <c r="A32" s="29">
        <v>43</v>
      </c>
      <c r="B32" s="9" t="s">
        <v>26</v>
      </c>
      <c r="C32" s="10">
        <v>-543.94</v>
      </c>
      <c r="D32" s="10"/>
      <c r="E32" s="11"/>
    </row>
    <row r="33" spans="1:5" ht="12.75">
      <c r="A33" s="29" t="s">
        <v>62</v>
      </c>
      <c r="B33" s="9" t="s">
        <v>27</v>
      </c>
      <c r="C33" s="10">
        <f>-7518889.91-C40-C41</f>
        <v>-7040484.19</v>
      </c>
      <c r="D33" s="10"/>
      <c r="E33" s="11"/>
    </row>
    <row r="34" spans="1:5" ht="12.75">
      <c r="A34" s="29">
        <v>46</v>
      </c>
      <c r="B34" s="9" t="s">
        <v>28</v>
      </c>
      <c r="C34" s="10">
        <v>0</v>
      </c>
      <c r="D34" s="10"/>
      <c r="E34" s="11"/>
    </row>
    <row r="35" spans="1:5" ht="12.75">
      <c r="A35" s="29"/>
      <c r="B35" s="9"/>
      <c r="C35" s="10"/>
      <c r="D35" s="10"/>
      <c r="E35" s="11"/>
    </row>
    <row r="36" spans="1:5" ht="12.75">
      <c r="A36" s="28"/>
      <c r="B36" s="13" t="s">
        <v>29</v>
      </c>
      <c r="C36" s="14"/>
      <c r="D36" s="14"/>
      <c r="E36" s="15">
        <f>+E23+E25</f>
        <v>5835760.589999999</v>
      </c>
    </row>
    <row r="37" spans="1:5" ht="12.75">
      <c r="A37" s="29"/>
      <c r="B37" s="9"/>
      <c r="C37" s="10"/>
      <c r="D37" s="10"/>
      <c r="E37" s="11"/>
    </row>
    <row r="38" spans="1:5" ht="12.75">
      <c r="A38" s="28"/>
      <c r="B38" s="13" t="s">
        <v>30</v>
      </c>
      <c r="C38" s="14"/>
      <c r="D38" s="14"/>
      <c r="E38" s="15">
        <f>SUM(C39:C41)</f>
        <v>-497455.43999999994</v>
      </c>
    </row>
    <row r="39" spans="1:5" ht="12.75">
      <c r="A39" s="29">
        <v>44</v>
      </c>
      <c r="B39" s="9" t="s">
        <v>31</v>
      </c>
      <c r="C39" s="10">
        <v>-19049.72</v>
      </c>
      <c r="D39" s="10"/>
      <c r="E39" s="11"/>
    </row>
    <row r="40" spans="1:5" ht="12.75">
      <c r="A40" s="29">
        <v>4505</v>
      </c>
      <c r="B40" s="9" t="s">
        <v>32</v>
      </c>
      <c r="C40" s="10">
        <v>-432542.6</v>
      </c>
      <c r="D40" s="10"/>
      <c r="E40" s="11"/>
    </row>
    <row r="41" spans="1:5" ht="12.75">
      <c r="A41" s="29">
        <v>4506</v>
      </c>
      <c r="B41" s="9" t="s">
        <v>33</v>
      </c>
      <c r="C41" s="10">
        <v>-45863.12</v>
      </c>
      <c r="D41" s="10"/>
      <c r="E41" s="11"/>
    </row>
    <row r="42" spans="1:5" ht="12.75">
      <c r="A42" s="29"/>
      <c r="B42" s="9"/>
      <c r="C42" s="10"/>
      <c r="D42" s="10"/>
      <c r="E42" s="11"/>
    </row>
    <row r="43" spans="1:5" ht="12.75">
      <c r="A43" s="28"/>
      <c r="B43" s="13" t="s">
        <v>34</v>
      </c>
      <c r="C43" s="14"/>
      <c r="D43" s="14"/>
      <c r="E43" s="15">
        <f>+E36+E38</f>
        <v>5338305.1499999985</v>
      </c>
    </row>
    <row r="44" spans="1:5" ht="12.75">
      <c r="A44" s="29"/>
      <c r="B44" s="9"/>
      <c r="C44" s="10"/>
      <c r="D44" s="10"/>
      <c r="E44" s="11"/>
    </row>
    <row r="45" spans="1:5" ht="12.75">
      <c r="A45" s="28"/>
      <c r="B45" s="13" t="s">
        <v>35</v>
      </c>
      <c r="C45" s="14"/>
      <c r="D45" s="14"/>
      <c r="E45" s="15">
        <f>+C46+C47+C48</f>
        <v>-1673006.25</v>
      </c>
    </row>
    <row r="46" spans="1:5" ht="12.75">
      <c r="A46" s="29">
        <v>56</v>
      </c>
      <c r="B46" s="9" t="s">
        <v>36</v>
      </c>
      <c r="C46" s="10">
        <v>206975.67</v>
      </c>
      <c r="D46" s="10"/>
      <c r="E46" s="11"/>
    </row>
    <row r="47" spans="1:5" ht="12.75">
      <c r="A47" s="29">
        <v>47</v>
      </c>
      <c r="B47" s="9" t="s">
        <v>37</v>
      </c>
      <c r="C47" s="10">
        <v>-61017.39</v>
      </c>
      <c r="D47" s="10"/>
      <c r="E47" s="11"/>
    </row>
    <row r="48" spans="1:5" ht="12.75">
      <c r="A48" s="29">
        <v>48</v>
      </c>
      <c r="B48" s="9" t="s">
        <v>38</v>
      </c>
      <c r="C48" s="10">
        <v>-1818964.53</v>
      </c>
      <c r="D48" s="10"/>
      <c r="E48" s="11"/>
    </row>
    <row r="49" spans="1:5" ht="12.75">
      <c r="A49" s="29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f>+E43+E45</f>
        <v>3665298.8999999985</v>
      </c>
      <c r="F50" s="1"/>
      <c r="G50" s="1"/>
    </row>
    <row r="51" spans="1:7" ht="12.75">
      <c r="A51" s="5"/>
      <c r="B51" s="4"/>
      <c r="C51" s="6"/>
      <c r="D51" s="6"/>
      <c r="E51" s="6"/>
      <c r="F51" s="1"/>
      <c r="G51" s="32"/>
    </row>
    <row r="52" s="4" customFormat="1" ht="12.75">
      <c r="G52" s="33">
        <f>+E50+'[13]GRAL INTERDIN'!C74-'[13]GRAL INTERDIN'!G65</f>
        <v>0</v>
      </c>
    </row>
    <row r="53" s="4" customFormat="1" ht="12.75">
      <c r="G53" s="33"/>
    </row>
    <row r="54" s="4" customFormat="1" ht="12.75"/>
    <row r="55" s="4" customFormat="1" ht="12.75"/>
    <row r="56" s="4" customFormat="1" ht="12.75">
      <c r="A56" s="4" t="s">
        <v>83</v>
      </c>
    </row>
    <row r="57" ht="12.75">
      <c r="A57" s="2" t="s">
        <v>87</v>
      </c>
    </row>
    <row r="58" ht="12.75">
      <c r="A58" s="2" t="s">
        <v>68</v>
      </c>
    </row>
  </sheetData>
  <sheetProtection password="C8DF" sheet="1" objects="1" scenarios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tr">
        <f>+'[14]GRAL INTERDIN'!F7</f>
        <v>AÑO   2012    MES  MAYO    DIA    31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 t="s">
        <v>61</v>
      </c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28"/>
      <c r="B14" s="13" t="s">
        <v>13</v>
      </c>
      <c r="C14" s="14"/>
      <c r="D14" s="14"/>
      <c r="E14" s="15">
        <f>SUM(C15:C17)</f>
        <v>8038543.65</v>
      </c>
    </row>
    <row r="15" spans="1:5" ht="12.75">
      <c r="A15" s="29">
        <v>51</v>
      </c>
      <c r="B15" s="9" t="s">
        <v>14</v>
      </c>
      <c r="C15" s="10">
        <v>853273.51</v>
      </c>
      <c r="D15" s="10"/>
      <c r="E15" s="11"/>
    </row>
    <row r="16" spans="1:5" ht="12.75">
      <c r="A16" s="29">
        <v>52</v>
      </c>
      <c r="B16" s="9" t="s">
        <v>15</v>
      </c>
      <c r="C16" s="10">
        <v>5552700.48</v>
      </c>
      <c r="D16" s="10"/>
      <c r="E16" s="11"/>
    </row>
    <row r="17" spans="1:5" ht="12.75">
      <c r="A17" s="29">
        <v>54</v>
      </c>
      <c r="B17" s="9" t="s">
        <v>16</v>
      </c>
      <c r="C17" s="10">
        <v>1632569.66</v>
      </c>
      <c r="D17" s="10"/>
      <c r="E17" s="11"/>
    </row>
    <row r="18" spans="1:5" ht="12.75">
      <c r="A18" s="29"/>
      <c r="B18" s="9"/>
      <c r="C18" s="10"/>
      <c r="D18" s="10"/>
      <c r="E18" s="11"/>
    </row>
    <row r="19" spans="1:5" ht="12.75">
      <c r="A19" s="28"/>
      <c r="B19" s="13" t="s">
        <v>17</v>
      </c>
      <c r="C19" s="14"/>
      <c r="D19" s="14"/>
      <c r="E19" s="15">
        <f>SUM(C20:C21)</f>
        <v>-169742.22</v>
      </c>
    </row>
    <row r="20" spans="1:5" ht="12.75">
      <c r="A20" s="29">
        <v>41</v>
      </c>
      <c r="B20" s="9" t="s">
        <v>18</v>
      </c>
      <c r="C20" s="10">
        <v>-1.5</v>
      </c>
      <c r="D20" s="10"/>
      <c r="E20" s="11"/>
    </row>
    <row r="21" spans="1:5" ht="12.75">
      <c r="A21" s="29">
        <v>42</v>
      </c>
      <c r="B21" s="9" t="s">
        <v>19</v>
      </c>
      <c r="C21" s="10">
        <v>-169740.72</v>
      </c>
      <c r="D21" s="10"/>
      <c r="E21" s="11"/>
    </row>
    <row r="22" spans="1:5" ht="12.75">
      <c r="A22" s="29"/>
      <c r="B22" s="9"/>
      <c r="C22" s="10"/>
      <c r="D22" s="10"/>
      <c r="E22" s="11"/>
    </row>
    <row r="23" spans="1:5" ht="12.75">
      <c r="A23" s="28"/>
      <c r="B23" s="13" t="s">
        <v>20</v>
      </c>
      <c r="C23" s="14"/>
      <c r="D23" s="14"/>
      <c r="E23" s="15">
        <f>+E14+E19</f>
        <v>7868801.430000001</v>
      </c>
    </row>
    <row r="24" spans="1:5" ht="12.75">
      <c r="A24" s="29"/>
      <c r="B24" s="9"/>
      <c r="C24" s="10"/>
      <c r="D24" s="10"/>
      <c r="E24" s="11"/>
    </row>
    <row r="25" spans="1:5" ht="12.75">
      <c r="A25" s="28"/>
      <c r="B25" s="13" t="s">
        <v>21</v>
      </c>
      <c r="C25" s="14"/>
      <c r="D25" s="14"/>
      <c r="E25" s="15">
        <f>+E27+E31</f>
        <v>-654593.9399999995</v>
      </c>
    </row>
    <row r="26" spans="1:5" ht="12.75">
      <c r="A26" s="29"/>
      <c r="B26" s="9"/>
      <c r="C26" s="10"/>
      <c r="D26" s="10"/>
      <c r="E26" s="11"/>
    </row>
    <row r="27" spans="1:5" ht="12.75">
      <c r="A27" s="28"/>
      <c r="B27" s="13" t="s">
        <v>22</v>
      </c>
      <c r="C27" s="14"/>
      <c r="D27" s="14"/>
      <c r="E27" s="15">
        <f>SUM(C28:C29)</f>
        <v>8205176.51</v>
      </c>
    </row>
    <row r="28" spans="1:5" ht="12.75">
      <c r="A28" s="29">
        <v>53</v>
      </c>
      <c r="B28" s="9" t="s">
        <v>23</v>
      </c>
      <c r="C28" s="10">
        <v>4507740.66</v>
      </c>
      <c r="D28" s="10"/>
      <c r="E28" s="11"/>
    </row>
    <row r="29" spans="1:5" ht="12.75">
      <c r="A29" s="29">
        <v>55</v>
      </c>
      <c r="B29" s="9" t="s">
        <v>24</v>
      </c>
      <c r="C29" s="10">
        <v>3697435.85</v>
      </c>
      <c r="D29" s="10"/>
      <c r="E29" s="11"/>
    </row>
    <row r="30" spans="1:5" ht="12.75">
      <c r="A30" s="29"/>
      <c r="B30" s="9"/>
      <c r="C30" s="10"/>
      <c r="D30" s="10"/>
      <c r="E30" s="11"/>
    </row>
    <row r="31" spans="1:5" ht="12.75">
      <c r="A31" s="28"/>
      <c r="B31" s="13" t="s">
        <v>25</v>
      </c>
      <c r="C31" s="14"/>
      <c r="D31" s="14"/>
      <c r="E31" s="15">
        <f>SUM(C32:C34)</f>
        <v>-8859770.45</v>
      </c>
    </row>
    <row r="32" spans="1:5" ht="12.75">
      <c r="A32" s="29">
        <v>43</v>
      </c>
      <c r="B32" s="9" t="s">
        <v>26</v>
      </c>
      <c r="C32" s="10">
        <v>-539.64</v>
      </c>
      <c r="D32" s="10"/>
      <c r="E32" s="11"/>
    </row>
    <row r="33" spans="1:5" ht="12.75">
      <c r="A33" s="29" t="s">
        <v>62</v>
      </c>
      <c r="B33" s="9" t="s">
        <v>27</v>
      </c>
      <c r="C33" s="10">
        <f>-9456485.95-C40-C41</f>
        <v>-8859230.809999999</v>
      </c>
      <c r="D33" s="10"/>
      <c r="E33" s="11"/>
    </row>
    <row r="34" spans="1:5" ht="12.75">
      <c r="A34" s="29">
        <v>46</v>
      </c>
      <c r="B34" s="9" t="s">
        <v>28</v>
      </c>
      <c r="C34" s="10">
        <v>0</v>
      </c>
      <c r="D34" s="10"/>
      <c r="E34" s="11"/>
    </row>
    <row r="35" spans="1:5" ht="12.75">
      <c r="A35" s="29"/>
      <c r="B35" s="9"/>
      <c r="C35" s="10"/>
      <c r="D35" s="10"/>
      <c r="E35" s="11"/>
    </row>
    <row r="36" spans="1:5" ht="12.75">
      <c r="A36" s="28"/>
      <c r="B36" s="13" t="s">
        <v>29</v>
      </c>
      <c r="C36" s="14"/>
      <c r="D36" s="14"/>
      <c r="E36" s="15">
        <f>+E23+E25</f>
        <v>7214207.490000001</v>
      </c>
    </row>
    <row r="37" spans="1:5" ht="12.75">
      <c r="A37" s="29"/>
      <c r="B37" s="9"/>
      <c r="C37" s="10"/>
      <c r="D37" s="10"/>
      <c r="E37" s="11"/>
    </row>
    <row r="38" spans="1:5" ht="12.75">
      <c r="A38" s="28"/>
      <c r="B38" s="13" t="s">
        <v>30</v>
      </c>
      <c r="C38" s="14"/>
      <c r="D38" s="14"/>
      <c r="E38" s="15">
        <f>SUM(C39:C41)</f>
        <v>-616304.86</v>
      </c>
    </row>
    <row r="39" spans="1:5" ht="12.75">
      <c r="A39" s="29">
        <v>44</v>
      </c>
      <c r="B39" s="9" t="s">
        <v>31</v>
      </c>
      <c r="C39" s="10">
        <v>-19049.72</v>
      </c>
      <c r="D39" s="10"/>
      <c r="E39" s="11"/>
    </row>
    <row r="40" spans="1:5" ht="12.75">
      <c r="A40" s="29">
        <v>4505</v>
      </c>
      <c r="B40" s="9" t="s">
        <v>32</v>
      </c>
      <c r="C40" s="10">
        <v>-539926.24</v>
      </c>
      <c r="D40" s="10"/>
      <c r="E40" s="11"/>
    </row>
    <row r="41" spans="1:5" ht="12.75">
      <c r="A41" s="29">
        <v>4506</v>
      </c>
      <c r="B41" s="9" t="s">
        <v>33</v>
      </c>
      <c r="C41" s="10">
        <v>-57328.9</v>
      </c>
      <c r="D41" s="10"/>
      <c r="E41" s="11"/>
    </row>
    <row r="42" spans="1:5" ht="12.75">
      <c r="A42" s="29"/>
      <c r="B42" s="9"/>
      <c r="C42" s="10"/>
      <c r="D42" s="10"/>
      <c r="E42" s="11"/>
    </row>
    <row r="43" spans="1:5" ht="12.75">
      <c r="A43" s="28"/>
      <c r="B43" s="13" t="s">
        <v>34</v>
      </c>
      <c r="C43" s="14"/>
      <c r="D43" s="14"/>
      <c r="E43" s="15">
        <f>+E36+E38</f>
        <v>6597902.630000001</v>
      </c>
    </row>
    <row r="44" spans="1:5" ht="12.75">
      <c r="A44" s="29"/>
      <c r="B44" s="9"/>
      <c r="C44" s="10"/>
      <c r="D44" s="10"/>
      <c r="E44" s="11"/>
    </row>
    <row r="45" spans="1:5" ht="12.75">
      <c r="A45" s="28"/>
      <c r="B45" s="13" t="s">
        <v>35</v>
      </c>
      <c r="C45" s="14"/>
      <c r="D45" s="14"/>
      <c r="E45" s="15">
        <f>+C46+C47+C48</f>
        <v>-2097498.9099999997</v>
      </c>
    </row>
    <row r="46" spans="1:5" ht="12.75">
      <c r="A46" s="29">
        <v>56</v>
      </c>
      <c r="B46" s="9" t="s">
        <v>36</v>
      </c>
      <c r="C46" s="10">
        <v>206975.67</v>
      </c>
      <c r="D46" s="10"/>
      <c r="E46" s="11"/>
    </row>
    <row r="47" spans="1:5" ht="12.75">
      <c r="A47" s="29">
        <v>47</v>
      </c>
      <c r="B47" s="9" t="s">
        <v>37</v>
      </c>
      <c r="C47" s="10">
        <v>-84532.3</v>
      </c>
      <c r="D47" s="10"/>
      <c r="E47" s="11"/>
    </row>
    <row r="48" spans="1:5" ht="12.75">
      <c r="A48" s="29">
        <v>48</v>
      </c>
      <c r="B48" s="9" t="s">
        <v>38</v>
      </c>
      <c r="C48" s="10">
        <v>-2219942.28</v>
      </c>
      <c r="D48" s="10"/>
      <c r="E48" s="11"/>
    </row>
    <row r="49" spans="1:5" ht="12.75">
      <c r="A49" s="29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f>+E43+E45</f>
        <v>4500403.720000001</v>
      </c>
      <c r="F50" s="1"/>
      <c r="G50" s="1"/>
    </row>
    <row r="51" spans="1:7" ht="12.75">
      <c r="A51" s="5"/>
      <c r="B51" s="4"/>
      <c r="C51" s="6"/>
      <c r="D51" s="6"/>
      <c r="E51" s="6"/>
      <c r="F51" s="1"/>
      <c r="G51" s="32"/>
    </row>
    <row r="52" s="4" customFormat="1" ht="12.75">
      <c r="G52" s="33">
        <f>+E50+'[14]GRAL INTERDIN'!C74-'[14]GRAL INTERDIN'!G65</f>
        <v>0</v>
      </c>
    </row>
    <row r="53" s="4" customFormat="1" ht="12.75">
      <c r="G53" s="33"/>
    </row>
    <row r="54" s="4" customFormat="1" ht="12.75"/>
    <row r="55" s="4" customFormat="1" ht="12.75"/>
    <row r="56" s="4" customFormat="1" ht="12.75">
      <c r="A56" s="4" t="s">
        <v>88</v>
      </c>
    </row>
    <row r="57" ht="12.75">
      <c r="A57" s="2" t="s">
        <v>87</v>
      </c>
    </row>
    <row r="58" ht="12.75">
      <c r="A58" s="2" t="s">
        <v>89</v>
      </c>
    </row>
  </sheetData>
  <sheetProtection password="C8DF" sheet="1" objects="1" scenarios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="80" zoomScaleNormal="80" zoomScalePageLayoutView="0" workbookViewId="0" topLeftCell="A1">
      <selection activeCell="H15" sqref="H15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">
        <v>43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/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5"/>
      <c r="B14" s="13" t="s">
        <v>13</v>
      </c>
      <c r="C14" s="14"/>
      <c r="D14" s="14"/>
      <c r="E14" s="15">
        <f>SUM(C15:C17)</f>
        <v>2403774.7</v>
      </c>
    </row>
    <row r="15" spans="1:5" ht="12.75">
      <c r="A15" s="3"/>
      <c r="B15" s="9" t="s">
        <v>14</v>
      </c>
      <c r="C15" s="10">
        <v>56103.75</v>
      </c>
      <c r="D15" s="10"/>
      <c r="E15" s="11"/>
    </row>
    <row r="16" spans="1:5" ht="12.75">
      <c r="A16" s="3"/>
      <c r="B16" s="9" t="s">
        <v>15</v>
      </c>
      <c r="C16" s="10">
        <v>1949415.37</v>
      </c>
      <c r="D16" s="10"/>
      <c r="E16" s="11"/>
    </row>
    <row r="17" spans="1:5" ht="12.75">
      <c r="A17" s="3"/>
      <c r="B17" s="9" t="s">
        <v>16</v>
      </c>
      <c r="C17" s="10">
        <v>398255.58</v>
      </c>
      <c r="D17" s="10"/>
      <c r="E17" s="11"/>
    </row>
    <row r="18" spans="1:5" ht="12.75">
      <c r="A18" s="3"/>
      <c r="B18" s="9"/>
      <c r="C18" s="10"/>
      <c r="D18" s="10"/>
      <c r="E18" s="11"/>
    </row>
    <row r="19" spans="1:5" ht="12.75">
      <c r="A19" s="5"/>
      <c r="B19" s="13" t="s">
        <v>17</v>
      </c>
      <c r="C19" s="14"/>
      <c r="D19" s="14"/>
      <c r="E19" s="15">
        <f>SUM(C20:C21)</f>
        <v>-57212.85</v>
      </c>
    </row>
    <row r="20" spans="1:5" ht="12.75">
      <c r="A20" s="3"/>
      <c r="B20" s="9" t="s">
        <v>18</v>
      </c>
      <c r="C20" s="10">
        <v>-0.43</v>
      </c>
      <c r="D20" s="10"/>
      <c r="E20" s="11"/>
    </row>
    <row r="21" spans="1:5" ht="12.75">
      <c r="A21" s="3"/>
      <c r="B21" s="9" t="s">
        <v>19</v>
      </c>
      <c r="C21" s="10">
        <v>-57212.42</v>
      </c>
      <c r="D21" s="10"/>
      <c r="E21" s="11"/>
    </row>
    <row r="22" spans="1:5" ht="12.75">
      <c r="A22" s="3"/>
      <c r="B22" s="9"/>
      <c r="C22" s="10"/>
      <c r="D22" s="10"/>
      <c r="E22" s="11"/>
    </row>
    <row r="23" spans="1:5" ht="12.75">
      <c r="A23" s="5"/>
      <c r="B23" s="13" t="s">
        <v>20</v>
      </c>
      <c r="C23" s="14"/>
      <c r="D23" s="14"/>
      <c r="E23" s="15">
        <f>+E14+E19</f>
        <v>2346561.85</v>
      </c>
    </row>
    <row r="24" spans="1:5" ht="12.75">
      <c r="A24" s="3"/>
      <c r="B24" s="9"/>
      <c r="C24" s="10"/>
      <c r="D24" s="10"/>
      <c r="E24" s="11"/>
    </row>
    <row r="25" spans="1:5" ht="12.75">
      <c r="A25" s="5"/>
      <c r="B25" s="13" t="s">
        <v>21</v>
      </c>
      <c r="C25" s="14"/>
      <c r="D25" s="14"/>
      <c r="E25" s="15">
        <f>+E27+E31</f>
        <v>-1614008.2700000005</v>
      </c>
    </row>
    <row r="26" spans="1:5" ht="12.75">
      <c r="A26" s="3"/>
      <c r="B26" s="9"/>
      <c r="C26" s="10"/>
      <c r="D26" s="10"/>
      <c r="E26" s="11"/>
    </row>
    <row r="27" spans="1:5" ht="12.75">
      <c r="A27" s="5"/>
      <c r="B27" s="13" t="s">
        <v>22</v>
      </c>
      <c r="C27" s="14"/>
      <c r="D27" s="14"/>
      <c r="E27" s="15">
        <f>SUM(C28:C29)</f>
        <v>2417795.76</v>
      </c>
    </row>
    <row r="28" spans="1:5" ht="12.75">
      <c r="A28" s="3"/>
      <c r="B28" s="9" t="s">
        <v>23</v>
      </c>
      <c r="C28" s="10">
        <v>904067.48</v>
      </c>
      <c r="D28" s="10"/>
      <c r="E28" s="11"/>
    </row>
    <row r="29" spans="1:5" ht="12.75">
      <c r="A29" s="3"/>
      <c r="B29" s="9" t="s">
        <v>24</v>
      </c>
      <c r="C29" s="10">
        <v>1513728.28</v>
      </c>
      <c r="D29" s="10"/>
      <c r="E29" s="11"/>
    </row>
    <row r="30" spans="1:5" ht="12.75">
      <c r="A30" s="3"/>
      <c r="B30" s="9"/>
      <c r="C30" s="10"/>
      <c r="D30" s="10"/>
      <c r="E30" s="11"/>
    </row>
    <row r="31" spans="1:5" ht="12.75">
      <c r="A31" s="5"/>
      <c r="B31" s="13" t="s">
        <v>25</v>
      </c>
      <c r="C31" s="14"/>
      <c r="D31" s="14"/>
      <c r="E31" s="15">
        <f>SUM(C32:C34)</f>
        <v>-4031804.0300000003</v>
      </c>
    </row>
    <row r="32" spans="1:5" ht="12.75">
      <c r="A32" s="3"/>
      <c r="B32" s="9" t="s">
        <v>26</v>
      </c>
      <c r="C32" s="10">
        <v>-0.17</v>
      </c>
      <c r="D32" s="10"/>
      <c r="E32" s="11"/>
    </row>
    <row r="33" spans="1:5" ht="12.75">
      <c r="A33" s="3"/>
      <c r="B33" s="9" t="s">
        <v>27</v>
      </c>
      <c r="C33" s="10">
        <f>-4377084.86-C40-C41</f>
        <v>-4031803.8600000003</v>
      </c>
      <c r="D33" s="10"/>
      <c r="E33" s="11"/>
    </row>
    <row r="34" spans="1:5" ht="12.75">
      <c r="A34" s="3"/>
      <c r="B34" s="9" t="s">
        <v>28</v>
      </c>
      <c r="C34" s="10">
        <v>0</v>
      </c>
      <c r="D34" s="10"/>
      <c r="E34" s="11"/>
    </row>
    <row r="35" spans="1:5" ht="12.75">
      <c r="A35" s="3"/>
      <c r="B35" s="9"/>
      <c r="C35" s="10"/>
      <c r="D35" s="10"/>
      <c r="E35" s="11"/>
    </row>
    <row r="36" spans="1:5" ht="12.75">
      <c r="A36" s="5"/>
      <c r="B36" s="13" t="s">
        <v>29</v>
      </c>
      <c r="C36" s="14"/>
      <c r="D36" s="14"/>
      <c r="E36" s="15">
        <f>+E23+E25</f>
        <v>732553.5799999996</v>
      </c>
    </row>
    <row r="37" spans="1:5" ht="12.75">
      <c r="A37" s="3"/>
      <c r="B37" s="9"/>
      <c r="C37" s="10"/>
      <c r="D37" s="10"/>
      <c r="E37" s="11"/>
    </row>
    <row r="38" spans="1:5" ht="12.75">
      <c r="A38" s="5"/>
      <c r="B38" s="13" t="s">
        <v>30</v>
      </c>
      <c r="C38" s="14"/>
      <c r="D38" s="14"/>
      <c r="E38" s="15">
        <f>SUM(C39:C41)</f>
        <v>-371623.12</v>
      </c>
    </row>
    <row r="39" spans="1:5" ht="12.75">
      <c r="A39" s="3"/>
      <c r="B39" s="9" t="s">
        <v>31</v>
      </c>
      <c r="C39" s="10">
        <v>-26342.12</v>
      </c>
      <c r="D39" s="10"/>
      <c r="E39" s="11"/>
    </row>
    <row r="40" spans="1:5" ht="12.75">
      <c r="A40" s="3"/>
      <c r="B40" s="9" t="s">
        <v>32</v>
      </c>
      <c r="C40" s="10">
        <v>-205926.74</v>
      </c>
      <c r="D40" s="10"/>
      <c r="E40" s="11"/>
    </row>
    <row r="41" spans="1:5" ht="12.75">
      <c r="A41" s="3"/>
      <c r="B41" s="9" t="s">
        <v>33</v>
      </c>
      <c r="C41" s="10">
        <v>-139354.26</v>
      </c>
      <c r="D41" s="10"/>
      <c r="E41" s="11"/>
    </row>
    <row r="42" spans="1:5" ht="12.75">
      <c r="A42" s="3"/>
      <c r="B42" s="9"/>
      <c r="C42" s="10"/>
      <c r="D42" s="10"/>
      <c r="E42" s="11"/>
    </row>
    <row r="43" spans="1:5" ht="12.75">
      <c r="A43" s="5"/>
      <c r="B43" s="13" t="s">
        <v>34</v>
      </c>
      <c r="C43" s="14"/>
      <c r="D43" s="14"/>
      <c r="E43" s="15">
        <f>+E36+E38</f>
        <v>360930.4599999996</v>
      </c>
    </row>
    <row r="44" spans="1:5" ht="12.75">
      <c r="A44" s="3"/>
      <c r="B44" s="9"/>
      <c r="C44" s="10"/>
      <c r="D44" s="10"/>
      <c r="E44" s="11"/>
    </row>
    <row r="45" spans="1:5" ht="12.75">
      <c r="A45" s="5"/>
      <c r="B45" s="13" t="s">
        <v>35</v>
      </c>
      <c r="C45" s="14"/>
      <c r="D45" s="14"/>
      <c r="E45" s="15">
        <f>+C46+C47+C48</f>
        <v>-6709.190000000002</v>
      </c>
    </row>
    <row r="46" spans="1:5" ht="12.75">
      <c r="A46" s="3"/>
      <c r="B46" s="9" t="s">
        <v>36</v>
      </c>
      <c r="C46" s="10">
        <v>175039.63</v>
      </c>
      <c r="D46" s="10"/>
      <c r="E46" s="11"/>
    </row>
    <row r="47" spans="1:5" ht="12.75">
      <c r="A47" s="3"/>
      <c r="B47" s="9" t="s">
        <v>37</v>
      </c>
      <c r="C47" s="10">
        <v>-30204.59</v>
      </c>
      <c r="D47" s="10"/>
      <c r="E47" s="11"/>
    </row>
    <row r="48" spans="1:5" ht="12.75">
      <c r="A48" s="3"/>
      <c r="B48" s="9" t="s">
        <v>38</v>
      </c>
      <c r="C48" s="10">
        <v>-151544.23</v>
      </c>
      <c r="D48" s="10"/>
      <c r="E48" s="11"/>
    </row>
    <row r="49" spans="1:5" ht="12.75">
      <c r="A49" s="3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f>+E43+E45</f>
        <v>354221.2699999996</v>
      </c>
      <c r="F50" s="1"/>
      <c r="G50" s="1"/>
    </row>
    <row r="51" spans="1:6" ht="12.75">
      <c r="A51" s="5"/>
      <c r="B51" s="4"/>
      <c r="C51" s="6"/>
      <c r="D51" s="6"/>
      <c r="E51" s="6"/>
      <c r="F51" s="1"/>
    </row>
    <row r="52" spans="1:7" ht="12.75">
      <c r="A52" s="5"/>
      <c r="B52" s="4"/>
      <c r="C52" s="6"/>
      <c r="D52" s="6"/>
      <c r="E52" s="6"/>
      <c r="F52" s="1"/>
      <c r="G52" s="1"/>
    </row>
    <row r="53" spans="1:6" ht="12.75">
      <c r="A53" s="5"/>
      <c r="B53" s="4"/>
      <c r="C53" s="6"/>
      <c r="D53" s="6"/>
      <c r="E53" s="6"/>
      <c r="F53" s="1"/>
    </row>
    <row r="54" spans="1:6" ht="12.75">
      <c r="A54" s="3"/>
      <c r="C54" s="1"/>
      <c r="D54" s="1"/>
      <c r="E54" s="1"/>
      <c r="F54" s="1"/>
    </row>
    <row r="55" spans="1:6" ht="12.75">
      <c r="A55" s="3"/>
      <c r="C55" s="1"/>
      <c r="D55" s="1"/>
      <c r="E55" s="1"/>
      <c r="F55" s="1"/>
    </row>
    <row r="56" spans="1:7" ht="12.75">
      <c r="A56" s="34" t="s">
        <v>40</v>
      </c>
      <c r="B56" s="34"/>
      <c r="C56" s="34"/>
      <c r="D56" s="34"/>
      <c r="E56" s="34"/>
      <c r="F56" s="34"/>
      <c r="G56" s="34"/>
    </row>
    <row r="57" spans="1:7" ht="12.75">
      <c r="A57" s="34" t="s">
        <v>41</v>
      </c>
      <c r="B57" s="34"/>
      <c r="C57" s="34"/>
      <c r="D57" s="34"/>
      <c r="E57" s="34"/>
      <c r="F57" s="34"/>
      <c r="G57" s="34"/>
    </row>
    <row r="58" spans="1:7" ht="12.75">
      <c r="A58" s="35" t="s">
        <v>42</v>
      </c>
      <c r="B58" s="35"/>
      <c r="C58" s="35"/>
      <c r="D58" s="35"/>
      <c r="E58" s="35"/>
      <c r="F58" s="35"/>
      <c r="G58" s="35"/>
    </row>
  </sheetData>
  <sheetProtection password="C8DF" sheet="1"/>
  <mergeCells count="9">
    <mergeCell ref="A56:G56"/>
    <mergeCell ref="A57:G57"/>
    <mergeCell ref="A58:G58"/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tr">
        <f>+'[15]GRAL INTERDIN'!F7</f>
        <v>AÑO   2012    MES  JUNIO    DIA    30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 t="s">
        <v>61</v>
      </c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28"/>
      <c r="B14" s="13" t="s">
        <v>13</v>
      </c>
      <c r="C14" s="14"/>
      <c r="D14" s="14"/>
      <c r="E14" s="15">
        <v>9477598.100000001</v>
      </c>
    </row>
    <row r="15" spans="1:5" ht="12.75">
      <c r="A15" s="29">
        <v>51</v>
      </c>
      <c r="B15" s="9" t="s">
        <v>14</v>
      </c>
      <c r="C15" s="10">
        <v>1028198.94</v>
      </c>
      <c r="D15" s="10"/>
      <c r="E15" s="11"/>
    </row>
    <row r="16" spans="1:5" ht="12.75">
      <c r="A16" s="29">
        <v>52</v>
      </c>
      <c r="B16" s="9" t="s">
        <v>15</v>
      </c>
      <c r="C16" s="10">
        <v>6691788.28</v>
      </c>
      <c r="D16" s="10"/>
      <c r="E16" s="11"/>
    </row>
    <row r="17" spans="1:5" ht="12.75">
      <c r="A17" s="29">
        <v>54</v>
      </c>
      <c r="B17" s="9" t="s">
        <v>16</v>
      </c>
      <c r="C17" s="10">
        <v>1757610.88</v>
      </c>
      <c r="D17" s="10"/>
      <c r="E17" s="11"/>
    </row>
    <row r="18" spans="1:5" ht="12.75">
      <c r="A18" s="29"/>
      <c r="B18" s="9"/>
      <c r="C18" s="10"/>
      <c r="D18" s="10"/>
      <c r="E18" s="11"/>
    </row>
    <row r="19" spans="1:5" ht="12.75">
      <c r="A19" s="28"/>
      <c r="B19" s="13" t="s">
        <v>17</v>
      </c>
      <c r="C19" s="14"/>
      <c r="D19" s="14"/>
      <c r="E19" s="15">
        <v>-178404.25</v>
      </c>
    </row>
    <row r="20" spans="1:5" ht="12.75">
      <c r="A20" s="29">
        <v>41</v>
      </c>
      <c r="B20" s="9" t="s">
        <v>18</v>
      </c>
      <c r="C20" s="10">
        <v>-1.5</v>
      </c>
      <c r="D20" s="10"/>
      <c r="E20" s="11"/>
    </row>
    <row r="21" spans="1:5" ht="12.75">
      <c r="A21" s="29">
        <v>42</v>
      </c>
      <c r="B21" s="9" t="s">
        <v>19</v>
      </c>
      <c r="C21" s="10">
        <v>-178402.75</v>
      </c>
      <c r="D21" s="10"/>
      <c r="E21" s="11"/>
    </row>
    <row r="22" spans="1:5" ht="12.75">
      <c r="A22" s="29"/>
      <c r="B22" s="9"/>
      <c r="C22" s="10"/>
      <c r="D22" s="10"/>
      <c r="E22" s="11"/>
    </row>
    <row r="23" spans="1:5" ht="12.75">
      <c r="A23" s="28"/>
      <c r="B23" s="13" t="s">
        <v>20</v>
      </c>
      <c r="C23" s="14"/>
      <c r="D23" s="14"/>
      <c r="E23" s="15">
        <v>9299193.850000001</v>
      </c>
    </row>
    <row r="24" spans="1:5" ht="12.75">
      <c r="A24" s="29"/>
      <c r="B24" s="9"/>
      <c r="C24" s="10"/>
      <c r="D24" s="10"/>
      <c r="E24" s="11"/>
    </row>
    <row r="25" spans="1:5" ht="12.75">
      <c r="A25" s="28"/>
      <c r="B25" s="13" t="s">
        <v>21</v>
      </c>
      <c r="C25" s="14"/>
      <c r="D25" s="14"/>
      <c r="E25" s="15">
        <v>-708822.7300000004</v>
      </c>
    </row>
    <row r="26" spans="1:5" ht="12.75">
      <c r="A26" s="29"/>
      <c r="B26" s="9"/>
      <c r="C26" s="10"/>
      <c r="D26" s="10"/>
      <c r="E26" s="11"/>
    </row>
    <row r="27" spans="1:5" ht="12.75">
      <c r="A27" s="28"/>
      <c r="B27" s="13" t="s">
        <v>22</v>
      </c>
      <c r="C27" s="14"/>
      <c r="D27" s="14"/>
      <c r="E27" s="15">
        <v>9905098.77</v>
      </c>
    </row>
    <row r="28" spans="1:5" ht="12.75">
      <c r="A28" s="29">
        <v>53</v>
      </c>
      <c r="B28" s="9" t="s">
        <v>23</v>
      </c>
      <c r="C28" s="10">
        <v>5404191.89</v>
      </c>
      <c r="D28" s="10"/>
      <c r="E28" s="11"/>
    </row>
    <row r="29" spans="1:5" ht="12.75">
      <c r="A29" s="29">
        <v>55</v>
      </c>
      <c r="B29" s="9" t="s">
        <v>24</v>
      </c>
      <c r="C29" s="10">
        <v>4500906.88</v>
      </c>
      <c r="D29" s="10"/>
      <c r="E29" s="11"/>
    </row>
    <row r="30" spans="1:5" ht="12.75">
      <c r="A30" s="29"/>
      <c r="B30" s="9"/>
      <c r="C30" s="10"/>
      <c r="D30" s="10"/>
      <c r="E30" s="11"/>
    </row>
    <row r="31" spans="1:5" ht="12.75">
      <c r="A31" s="28"/>
      <c r="B31" s="13" t="s">
        <v>25</v>
      </c>
      <c r="C31" s="14"/>
      <c r="D31" s="14"/>
      <c r="E31" s="15">
        <v>-10613921.5</v>
      </c>
    </row>
    <row r="32" spans="1:5" ht="12.75">
      <c r="A32" s="29">
        <v>43</v>
      </c>
      <c r="B32" s="9" t="s">
        <v>26</v>
      </c>
      <c r="C32" s="10">
        <v>-461.86</v>
      </c>
      <c r="D32" s="10"/>
      <c r="E32" s="11"/>
    </row>
    <row r="33" spans="1:5" ht="12.75">
      <c r="A33" s="29" t="s">
        <v>62</v>
      </c>
      <c r="B33" s="9" t="s">
        <v>27</v>
      </c>
      <c r="C33" s="10">
        <v>-10613459.64</v>
      </c>
      <c r="D33" s="10"/>
      <c r="E33" s="11"/>
    </row>
    <row r="34" spans="1:5" ht="12.75">
      <c r="A34" s="29">
        <v>46</v>
      </c>
      <c r="B34" s="9" t="s">
        <v>28</v>
      </c>
      <c r="C34" s="10">
        <v>0</v>
      </c>
      <c r="D34" s="10"/>
      <c r="E34" s="11"/>
    </row>
    <row r="35" spans="1:5" ht="12.75">
      <c r="A35" s="29"/>
      <c r="B35" s="9"/>
      <c r="C35" s="10"/>
      <c r="D35" s="10"/>
      <c r="E35" s="11"/>
    </row>
    <row r="36" spans="1:5" ht="12.75">
      <c r="A36" s="28"/>
      <c r="B36" s="13" t="s">
        <v>29</v>
      </c>
      <c r="C36" s="14"/>
      <c r="D36" s="14"/>
      <c r="E36" s="15">
        <v>8590371.120000001</v>
      </c>
    </row>
    <row r="37" spans="1:5" ht="12.75">
      <c r="A37" s="29"/>
      <c r="B37" s="9"/>
      <c r="C37" s="10"/>
      <c r="D37" s="10"/>
      <c r="E37" s="11"/>
    </row>
    <row r="38" spans="1:5" ht="12.75">
      <c r="A38" s="28"/>
      <c r="B38" s="13" t="s">
        <v>30</v>
      </c>
      <c r="C38" s="14"/>
      <c r="D38" s="14"/>
      <c r="E38" s="15">
        <v>-724523.51</v>
      </c>
    </row>
    <row r="39" spans="1:5" ht="12.75">
      <c r="A39" s="29">
        <v>44</v>
      </c>
      <c r="B39" s="9" t="s">
        <v>31</v>
      </c>
      <c r="C39" s="10">
        <v>-2944.02</v>
      </c>
      <c r="D39" s="10"/>
      <c r="E39" s="11"/>
    </row>
    <row r="40" spans="1:5" ht="12.75">
      <c r="A40" s="29">
        <v>4505</v>
      </c>
      <c r="B40" s="9" t="s">
        <v>32</v>
      </c>
      <c r="C40" s="10">
        <v>-652784.81</v>
      </c>
      <c r="D40" s="10"/>
      <c r="E40" s="11"/>
    </row>
    <row r="41" spans="1:5" ht="12.75">
      <c r="A41" s="29">
        <v>4506</v>
      </c>
      <c r="B41" s="9" t="s">
        <v>33</v>
      </c>
      <c r="C41" s="10">
        <v>-68794.68</v>
      </c>
      <c r="D41" s="10"/>
      <c r="E41" s="11"/>
    </row>
    <row r="42" spans="1:5" ht="12.75">
      <c r="A42" s="29"/>
      <c r="B42" s="9"/>
      <c r="C42" s="10"/>
      <c r="D42" s="10"/>
      <c r="E42" s="11"/>
    </row>
    <row r="43" spans="1:5" ht="12.75">
      <c r="A43" s="28"/>
      <c r="B43" s="13" t="s">
        <v>34</v>
      </c>
      <c r="C43" s="14"/>
      <c r="D43" s="14"/>
      <c r="E43" s="15">
        <v>7865847.610000001</v>
      </c>
    </row>
    <row r="44" spans="1:5" ht="12.75">
      <c r="A44" s="29"/>
      <c r="B44" s="9"/>
      <c r="C44" s="10"/>
      <c r="D44" s="10"/>
      <c r="E44" s="11"/>
    </row>
    <row r="45" spans="1:5" ht="12.75">
      <c r="A45" s="28"/>
      <c r="B45" s="13" t="s">
        <v>35</v>
      </c>
      <c r="C45" s="14"/>
      <c r="D45" s="14"/>
      <c r="E45" s="15">
        <v>-2432092.48</v>
      </c>
    </row>
    <row r="46" spans="1:5" ht="12.75">
      <c r="A46" s="29">
        <v>56</v>
      </c>
      <c r="B46" s="9" t="s">
        <v>36</v>
      </c>
      <c r="C46" s="10">
        <v>337680.06</v>
      </c>
      <c r="D46" s="10"/>
      <c r="E46" s="11"/>
    </row>
    <row r="47" spans="1:5" ht="12.75">
      <c r="A47" s="29">
        <v>47</v>
      </c>
      <c r="B47" s="9" t="s">
        <v>37</v>
      </c>
      <c r="C47" s="10">
        <v>-102799.11</v>
      </c>
      <c r="D47" s="10"/>
      <c r="E47" s="11"/>
    </row>
    <row r="48" spans="1:5" ht="12.75">
      <c r="A48" s="29">
        <v>48</v>
      </c>
      <c r="B48" s="9" t="s">
        <v>38</v>
      </c>
      <c r="C48" s="10">
        <v>-2666973.43</v>
      </c>
      <c r="D48" s="10"/>
      <c r="E48" s="11"/>
    </row>
    <row r="49" spans="1:5" ht="12.75">
      <c r="A49" s="29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v>5433755.130000001</v>
      </c>
      <c r="F50" s="1"/>
      <c r="G50" s="1"/>
    </row>
    <row r="51" spans="1:7" ht="12.75">
      <c r="A51" s="5"/>
      <c r="B51" s="4"/>
      <c r="C51" s="6"/>
      <c r="D51" s="6"/>
      <c r="E51" s="6"/>
      <c r="F51" s="1"/>
      <c r="G51" s="32"/>
    </row>
    <row r="52" s="4" customFormat="1" ht="12.75">
      <c r="G52" s="33">
        <f>+E50+'[15]GRAL INTERDIN'!C74-'[15]GRAL INTERDIN'!G65</f>
        <v>0</v>
      </c>
    </row>
    <row r="53" s="4" customFormat="1" ht="12.75">
      <c r="G53" s="33"/>
    </row>
    <row r="54" s="4" customFormat="1" ht="12.75"/>
    <row r="55" s="4" customFormat="1" ht="12.75"/>
    <row r="56" s="4" customFormat="1" ht="12.75">
      <c r="A56" s="4" t="s">
        <v>88</v>
      </c>
    </row>
    <row r="57" ht="12.75">
      <c r="A57" s="2" t="s">
        <v>87</v>
      </c>
    </row>
    <row r="58" ht="12.75">
      <c r="A58" s="2" t="s">
        <v>89</v>
      </c>
    </row>
  </sheetData>
  <sheetProtection password="C8DF" sheet="1" objects="1" scenarios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tr">
        <f>+'[16]GRAL INTERDIN'!F7</f>
        <v>AÑO   2012    MES  JULIO    DIA    31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 t="s">
        <v>61</v>
      </c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28"/>
      <c r="B14" s="13" t="s">
        <v>13</v>
      </c>
      <c r="C14" s="14"/>
      <c r="D14" s="14"/>
      <c r="E14" s="15">
        <f>SUM(C15:C17)</f>
        <v>10924333.57</v>
      </c>
    </row>
    <row r="15" spans="1:5" ht="12.75">
      <c r="A15" s="29">
        <v>51</v>
      </c>
      <c r="B15" s="9" t="s">
        <v>14</v>
      </c>
      <c r="C15" s="10">
        <v>1211868.08</v>
      </c>
      <c r="D15" s="10"/>
      <c r="E15" s="11"/>
    </row>
    <row r="16" spans="1:5" ht="12.75">
      <c r="A16" s="29">
        <v>52</v>
      </c>
      <c r="B16" s="9" t="s">
        <v>15</v>
      </c>
      <c r="C16" s="10">
        <v>7812867.24</v>
      </c>
      <c r="D16" s="10"/>
      <c r="E16" s="11"/>
    </row>
    <row r="17" spans="1:5" ht="12.75">
      <c r="A17" s="29">
        <v>54</v>
      </c>
      <c r="B17" s="9" t="s">
        <v>16</v>
      </c>
      <c r="C17" s="10">
        <v>1899598.25</v>
      </c>
      <c r="D17" s="10"/>
      <c r="E17" s="11"/>
    </row>
    <row r="18" spans="1:5" ht="12.75">
      <c r="A18" s="29"/>
      <c r="B18" s="9"/>
      <c r="C18" s="10"/>
      <c r="D18" s="10"/>
      <c r="E18" s="11"/>
    </row>
    <row r="19" spans="1:5" ht="12.75">
      <c r="A19" s="28"/>
      <c r="B19" s="13" t="s">
        <v>17</v>
      </c>
      <c r="C19" s="14"/>
      <c r="D19" s="14"/>
      <c r="E19" s="15">
        <f>SUM(C20:C21)</f>
        <v>-205267.54</v>
      </c>
    </row>
    <row r="20" spans="1:5" ht="12.75">
      <c r="A20" s="29">
        <v>41</v>
      </c>
      <c r="B20" s="9" t="s">
        <v>18</v>
      </c>
      <c r="C20" s="10">
        <v>-1.5</v>
      </c>
      <c r="D20" s="10"/>
      <c r="E20" s="11"/>
    </row>
    <row r="21" spans="1:5" ht="12.75">
      <c r="A21" s="29">
        <v>42</v>
      </c>
      <c r="B21" s="9" t="s">
        <v>19</v>
      </c>
      <c r="C21" s="10">
        <v>-205266.04</v>
      </c>
      <c r="D21" s="10"/>
      <c r="E21" s="11"/>
    </row>
    <row r="22" spans="1:5" ht="12.75">
      <c r="A22" s="29"/>
      <c r="B22" s="9"/>
      <c r="C22" s="10"/>
      <c r="D22" s="10"/>
      <c r="E22" s="11"/>
    </row>
    <row r="23" spans="1:5" ht="12.75">
      <c r="A23" s="28"/>
      <c r="B23" s="13" t="s">
        <v>20</v>
      </c>
      <c r="C23" s="14"/>
      <c r="D23" s="14"/>
      <c r="E23" s="15">
        <f>+E14+E19</f>
        <v>10719066.030000001</v>
      </c>
    </row>
    <row r="24" spans="1:5" ht="12.75">
      <c r="A24" s="29"/>
      <c r="B24" s="9"/>
      <c r="C24" s="10"/>
      <c r="D24" s="10"/>
      <c r="E24" s="11"/>
    </row>
    <row r="25" spans="1:5" ht="12.75">
      <c r="A25" s="28"/>
      <c r="B25" s="13" t="s">
        <v>21</v>
      </c>
      <c r="C25" s="14"/>
      <c r="D25" s="14"/>
      <c r="E25" s="15">
        <f>+E27+E31</f>
        <v>-891680.9899999984</v>
      </c>
    </row>
    <row r="26" spans="1:5" ht="12.75">
      <c r="A26" s="29"/>
      <c r="B26" s="9"/>
      <c r="C26" s="10"/>
      <c r="D26" s="10"/>
      <c r="E26" s="11"/>
    </row>
    <row r="27" spans="1:5" ht="12.75">
      <c r="A27" s="28"/>
      <c r="B27" s="13" t="s">
        <v>22</v>
      </c>
      <c r="C27" s="14"/>
      <c r="D27" s="14"/>
      <c r="E27" s="15">
        <f>SUM(C28:C29)</f>
        <v>11691865.55</v>
      </c>
    </row>
    <row r="28" spans="1:5" ht="12.75">
      <c r="A28" s="29">
        <v>53</v>
      </c>
      <c r="B28" s="9" t="s">
        <v>23</v>
      </c>
      <c r="C28" s="10">
        <v>6344195.3</v>
      </c>
      <c r="D28" s="10"/>
      <c r="E28" s="11"/>
    </row>
    <row r="29" spans="1:5" ht="12.75">
      <c r="A29" s="29">
        <v>55</v>
      </c>
      <c r="B29" s="9" t="s">
        <v>24</v>
      </c>
      <c r="C29" s="10">
        <v>5347670.25</v>
      </c>
      <c r="D29" s="10"/>
      <c r="E29" s="11"/>
    </row>
    <row r="30" spans="1:5" ht="12.75">
      <c r="A30" s="29"/>
      <c r="B30" s="9"/>
      <c r="C30" s="10"/>
      <c r="D30" s="10"/>
      <c r="E30" s="11"/>
    </row>
    <row r="31" spans="1:5" ht="12.75">
      <c r="A31" s="28"/>
      <c r="B31" s="13" t="s">
        <v>25</v>
      </c>
      <c r="C31" s="14"/>
      <c r="D31" s="14"/>
      <c r="E31" s="15">
        <f>SUM(C32:C34)</f>
        <v>-12583546.54</v>
      </c>
    </row>
    <row r="32" spans="1:5" ht="12.75">
      <c r="A32" s="29">
        <v>43</v>
      </c>
      <c r="B32" s="9" t="s">
        <v>26</v>
      </c>
      <c r="C32" s="10">
        <v>-554.98</v>
      </c>
      <c r="D32" s="10"/>
      <c r="E32" s="11"/>
    </row>
    <row r="33" spans="1:5" ht="12.75">
      <c r="A33" s="29" t="s">
        <v>62</v>
      </c>
      <c r="B33" s="9" t="s">
        <v>27</v>
      </c>
      <c r="C33" s="10">
        <f>-13429142-C40-C41</f>
        <v>-12582991.559999999</v>
      </c>
      <c r="D33" s="10"/>
      <c r="E33" s="11"/>
    </row>
    <row r="34" spans="1:5" ht="12.75">
      <c r="A34" s="29">
        <v>46</v>
      </c>
      <c r="B34" s="9" t="s">
        <v>28</v>
      </c>
      <c r="C34" s="10">
        <v>0</v>
      </c>
      <c r="D34" s="10"/>
      <c r="E34" s="11"/>
    </row>
    <row r="35" spans="1:5" ht="12.75">
      <c r="A35" s="29"/>
      <c r="B35" s="9"/>
      <c r="C35" s="10"/>
      <c r="D35" s="10"/>
      <c r="E35" s="11"/>
    </row>
    <row r="36" spans="1:5" ht="12.75">
      <c r="A36" s="28"/>
      <c r="B36" s="13" t="s">
        <v>29</v>
      </c>
      <c r="C36" s="14"/>
      <c r="D36" s="14"/>
      <c r="E36" s="15">
        <f>+E23+E25</f>
        <v>9827385.040000003</v>
      </c>
    </row>
    <row r="37" spans="1:5" ht="12.75">
      <c r="A37" s="29"/>
      <c r="B37" s="9"/>
      <c r="C37" s="10"/>
      <c r="D37" s="10"/>
      <c r="E37" s="11"/>
    </row>
    <row r="38" spans="1:5" ht="12.75">
      <c r="A38" s="28"/>
      <c r="B38" s="13" t="s">
        <v>30</v>
      </c>
      <c r="C38" s="14"/>
      <c r="D38" s="14"/>
      <c r="E38" s="15">
        <f>SUM(C39:C41)</f>
        <v>-849094.46</v>
      </c>
    </row>
    <row r="39" spans="1:5" ht="12.75">
      <c r="A39" s="29">
        <v>44</v>
      </c>
      <c r="B39" s="9" t="s">
        <v>31</v>
      </c>
      <c r="C39" s="10">
        <v>-2944.02</v>
      </c>
      <c r="D39" s="10"/>
      <c r="E39" s="11"/>
    </row>
    <row r="40" spans="1:5" ht="12.75">
      <c r="A40" s="29">
        <v>4505</v>
      </c>
      <c r="B40" s="9" t="s">
        <v>32</v>
      </c>
      <c r="C40" s="10">
        <v>-765664.46</v>
      </c>
      <c r="D40" s="10"/>
      <c r="E40" s="11"/>
    </row>
    <row r="41" spans="1:5" ht="12.75">
      <c r="A41" s="29">
        <v>4506</v>
      </c>
      <c r="B41" s="9" t="s">
        <v>33</v>
      </c>
      <c r="C41" s="10">
        <v>-80485.98</v>
      </c>
      <c r="D41" s="10"/>
      <c r="E41" s="11"/>
    </row>
    <row r="42" spans="1:5" ht="12.75">
      <c r="A42" s="29"/>
      <c r="B42" s="9"/>
      <c r="C42" s="10"/>
      <c r="D42" s="10"/>
      <c r="E42" s="11"/>
    </row>
    <row r="43" spans="1:5" ht="12.75">
      <c r="A43" s="28"/>
      <c r="B43" s="13" t="s">
        <v>34</v>
      </c>
      <c r="C43" s="14"/>
      <c r="D43" s="14"/>
      <c r="E43" s="15">
        <f>+E36+E38</f>
        <v>8978290.580000002</v>
      </c>
    </row>
    <row r="44" spans="1:5" ht="12.75">
      <c r="A44" s="29"/>
      <c r="B44" s="9"/>
      <c r="C44" s="10"/>
      <c r="D44" s="10"/>
      <c r="E44" s="11"/>
    </row>
    <row r="45" spans="1:5" ht="12.75">
      <c r="A45" s="28"/>
      <c r="B45" s="13" t="s">
        <v>35</v>
      </c>
      <c r="C45" s="14"/>
      <c r="D45" s="14"/>
      <c r="E45" s="15">
        <f>+C46+C47+C48</f>
        <v>-2804744</v>
      </c>
    </row>
    <row r="46" spans="1:5" ht="12.75">
      <c r="A46" s="29">
        <v>56</v>
      </c>
      <c r="B46" s="9" t="s">
        <v>36</v>
      </c>
      <c r="C46" s="10">
        <v>337680.22</v>
      </c>
      <c r="D46" s="10"/>
      <c r="E46" s="11"/>
    </row>
    <row r="47" spans="1:5" ht="12.75">
      <c r="A47" s="29">
        <v>47</v>
      </c>
      <c r="B47" s="9" t="s">
        <v>37</v>
      </c>
      <c r="C47" s="10">
        <v>-118996.66</v>
      </c>
      <c r="D47" s="10"/>
      <c r="E47" s="11"/>
    </row>
    <row r="48" spans="1:5" ht="12.75">
      <c r="A48" s="29">
        <v>48</v>
      </c>
      <c r="B48" s="9" t="s">
        <v>38</v>
      </c>
      <c r="C48" s="10">
        <v>-3023427.56</v>
      </c>
      <c r="D48" s="10"/>
      <c r="E48" s="11"/>
    </row>
    <row r="49" spans="1:5" ht="12.75">
      <c r="A49" s="29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f>+E43+E45</f>
        <v>6173546.580000002</v>
      </c>
      <c r="F50" s="1"/>
      <c r="G50" s="1"/>
    </row>
    <row r="51" spans="1:7" ht="12.75">
      <c r="A51" s="5"/>
      <c r="B51" s="4"/>
      <c r="C51" s="6"/>
      <c r="D51" s="6"/>
      <c r="E51" s="6"/>
      <c r="F51" s="1"/>
      <c r="G51" s="32"/>
    </row>
    <row r="52" s="4" customFormat="1" ht="12.75">
      <c r="G52" s="33">
        <f>+E50+'[16]GRAL INTERDIN'!C74-'[16]GRAL INTERDIN'!G65</f>
        <v>0</v>
      </c>
    </row>
    <row r="53" s="4" customFormat="1" ht="12.75">
      <c r="G53" s="33"/>
    </row>
    <row r="54" s="4" customFormat="1" ht="12.75"/>
    <row r="55" s="4" customFormat="1" ht="12.75"/>
    <row r="56" s="4" customFormat="1" ht="12.75">
      <c r="A56" s="4" t="s">
        <v>88</v>
      </c>
    </row>
    <row r="57" ht="12.75">
      <c r="A57" s="2" t="s">
        <v>87</v>
      </c>
    </row>
    <row r="58" ht="12.75">
      <c r="A58" s="2" t="s">
        <v>89</v>
      </c>
    </row>
  </sheetData>
  <sheetProtection password="B71F" sheet="1" objects="1" scenarios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tr">
        <f>+'[17]GRAL INTERDIN'!F7</f>
        <v>AÑO   2012    MES  AGOSTO    DIA    31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 t="s">
        <v>61</v>
      </c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28"/>
      <c r="B14" s="13" t="s">
        <v>13</v>
      </c>
      <c r="C14" s="14"/>
      <c r="D14" s="14"/>
      <c r="E14" s="15">
        <f>SUM(C15:C17)</f>
        <v>12511912.55</v>
      </c>
    </row>
    <row r="15" spans="1:5" ht="12.75">
      <c r="A15" s="29">
        <v>51</v>
      </c>
      <c r="B15" s="9" t="s">
        <v>14</v>
      </c>
      <c r="C15" s="10">
        <v>1396767.88</v>
      </c>
      <c r="D15" s="10"/>
      <c r="E15" s="11"/>
    </row>
    <row r="16" spans="1:5" ht="12.75">
      <c r="A16" s="29">
        <v>52</v>
      </c>
      <c r="B16" s="9" t="s">
        <v>15</v>
      </c>
      <c r="C16" s="10">
        <v>9068405.6</v>
      </c>
      <c r="D16" s="10"/>
      <c r="E16" s="11"/>
    </row>
    <row r="17" spans="1:5" ht="12.75">
      <c r="A17" s="29">
        <v>54</v>
      </c>
      <c r="B17" s="9" t="s">
        <v>16</v>
      </c>
      <c r="C17" s="10">
        <v>2046739.07</v>
      </c>
      <c r="D17" s="10"/>
      <c r="E17" s="11"/>
    </row>
    <row r="18" spans="1:5" ht="12.75">
      <c r="A18" s="29"/>
      <c r="B18" s="9"/>
      <c r="C18" s="10"/>
      <c r="D18" s="10"/>
      <c r="E18" s="11"/>
    </row>
    <row r="19" spans="1:5" ht="12.75">
      <c r="A19" s="28"/>
      <c r="B19" s="13" t="s">
        <v>17</v>
      </c>
      <c r="C19" s="14"/>
      <c r="D19" s="14"/>
      <c r="E19" s="15">
        <f>SUM(C20:C21)</f>
        <v>-235560.9</v>
      </c>
    </row>
    <row r="20" spans="1:5" ht="12.75">
      <c r="A20" s="29">
        <v>41</v>
      </c>
      <c r="B20" s="9" t="s">
        <v>18</v>
      </c>
      <c r="C20" s="10">
        <v>-1.5</v>
      </c>
      <c r="D20" s="10"/>
      <c r="E20" s="11"/>
    </row>
    <row r="21" spans="1:5" ht="12.75">
      <c r="A21" s="29">
        <v>42</v>
      </c>
      <c r="B21" s="9" t="s">
        <v>19</v>
      </c>
      <c r="C21" s="10">
        <v>-235559.4</v>
      </c>
      <c r="D21" s="10"/>
      <c r="E21" s="11"/>
    </row>
    <row r="22" spans="1:5" ht="12.75">
      <c r="A22" s="29"/>
      <c r="B22" s="9"/>
      <c r="C22" s="10"/>
      <c r="D22" s="10"/>
      <c r="E22" s="11"/>
    </row>
    <row r="23" spans="1:5" ht="12.75">
      <c r="A23" s="28"/>
      <c r="B23" s="13" t="s">
        <v>20</v>
      </c>
      <c r="C23" s="14"/>
      <c r="D23" s="14"/>
      <c r="E23" s="15">
        <f>+E14+E19</f>
        <v>12276351.65</v>
      </c>
    </row>
    <row r="24" spans="1:5" ht="12.75">
      <c r="A24" s="29"/>
      <c r="B24" s="9"/>
      <c r="C24" s="10"/>
      <c r="D24" s="10"/>
      <c r="E24" s="11"/>
    </row>
    <row r="25" spans="1:5" ht="12.75">
      <c r="A25" s="28"/>
      <c r="B25" s="13" t="s">
        <v>21</v>
      </c>
      <c r="C25" s="14"/>
      <c r="D25" s="14"/>
      <c r="E25" s="15">
        <f>+E27+E31</f>
        <v>-928230.2200000007</v>
      </c>
    </row>
    <row r="26" spans="1:5" ht="12.75">
      <c r="A26" s="29"/>
      <c r="B26" s="9"/>
      <c r="C26" s="10"/>
      <c r="D26" s="10"/>
      <c r="E26" s="11"/>
    </row>
    <row r="27" spans="1:5" ht="12.75">
      <c r="A27" s="28"/>
      <c r="B27" s="13" t="s">
        <v>22</v>
      </c>
      <c r="C27" s="14"/>
      <c r="D27" s="14"/>
      <c r="E27" s="15">
        <f>SUM(C28:C29)</f>
        <v>13450053.84</v>
      </c>
    </row>
    <row r="28" spans="1:5" ht="12.75">
      <c r="A28" s="29">
        <v>53</v>
      </c>
      <c r="B28" s="9" t="s">
        <v>23</v>
      </c>
      <c r="C28" s="10">
        <v>7287023.48</v>
      </c>
      <c r="D28" s="10"/>
      <c r="E28" s="11"/>
    </row>
    <row r="29" spans="1:5" ht="12.75">
      <c r="A29" s="29">
        <v>55</v>
      </c>
      <c r="B29" s="9" t="s">
        <v>24</v>
      </c>
      <c r="C29" s="10">
        <v>6163030.36</v>
      </c>
      <c r="D29" s="10"/>
      <c r="E29" s="11"/>
    </row>
    <row r="30" spans="1:5" ht="12.75">
      <c r="A30" s="29"/>
      <c r="B30" s="9"/>
      <c r="C30" s="10"/>
      <c r="D30" s="10"/>
      <c r="E30" s="11"/>
    </row>
    <row r="31" spans="1:5" ht="12.75">
      <c r="A31" s="28"/>
      <c r="B31" s="13" t="s">
        <v>25</v>
      </c>
      <c r="C31" s="14"/>
      <c r="D31" s="14"/>
      <c r="E31" s="15">
        <f>SUM(C32:C34)</f>
        <v>-14378284.06</v>
      </c>
    </row>
    <row r="32" spans="1:5" ht="12.75">
      <c r="A32" s="29">
        <v>43</v>
      </c>
      <c r="B32" s="9" t="s">
        <v>26</v>
      </c>
      <c r="C32" s="10">
        <v>-592.85</v>
      </c>
      <c r="D32" s="10"/>
      <c r="E32" s="11"/>
    </row>
    <row r="33" spans="1:5" ht="12.75">
      <c r="A33" s="29" t="s">
        <v>62</v>
      </c>
      <c r="B33" s="9" t="s">
        <v>27</v>
      </c>
      <c r="C33" s="10">
        <f>-15348412.6-C40-C41</f>
        <v>-14377691.21</v>
      </c>
      <c r="D33" s="10"/>
      <c r="E33" s="11"/>
    </row>
    <row r="34" spans="1:5" ht="12.75">
      <c r="A34" s="29">
        <v>46</v>
      </c>
      <c r="B34" s="9" t="s">
        <v>28</v>
      </c>
      <c r="C34" s="10">
        <v>0</v>
      </c>
      <c r="D34" s="10"/>
      <c r="E34" s="11"/>
    </row>
    <row r="35" spans="1:5" ht="12.75">
      <c r="A35" s="29"/>
      <c r="B35" s="9"/>
      <c r="C35" s="10"/>
      <c r="D35" s="10"/>
      <c r="E35" s="11"/>
    </row>
    <row r="36" spans="1:5" ht="12.75">
      <c r="A36" s="28"/>
      <c r="B36" s="13" t="s">
        <v>29</v>
      </c>
      <c r="C36" s="14"/>
      <c r="D36" s="14"/>
      <c r="E36" s="15">
        <f>+E23+E25</f>
        <v>11348121.43</v>
      </c>
    </row>
    <row r="37" spans="1:5" ht="12.75">
      <c r="A37" s="29"/>
      <c r="B37" s="9"/>
      <c r="C37" s="10"/>
      <c r="D37" s="10"/>
      <c r="E37" s="11"/>
    </row>
    <row r="38" spans="1:5" ht="12.75">
      <c r="A38" s="28"/>
      <c r="B38" s="13" t="s">
        <v>30</v>
      </c>
      <c r="C38" s="14"/>
      <c r="D38" s="14"/>
      <c r="E38" s="15">
        <f>SUM(C39:C41)</f>
        <v>-973665.41</v>
      </c>
    </row>
    <row r="39" spans="1:5" ht="12.75">
      <c r="A39" s="29">
        <v>44</v>
      </c>
      <c r="B39" s="9" t="s">
        <v>31</v>
      </c>
      <c r="C39" s="10">
        <v>-2944.02</v>
      </c>
      <c r="D39" s="10"/>
      <c r="E39" s="11"/>
    </row>
    <row r="40" spans="1:5" ht="12.75">
      <c r="A40" s="29">
        <v>4505</v>
      </c>
      <c r="B40" s="9" t="s">
        <v>32</v>
      </c>
      <c r="C40" s="10">
        <v>-878544.11</v>
      </c>
      <c r="D40" s="10"/>
      <c r="E40" s="11"/>
    </row>
    <row r="41" spans="1:5" ht="12.75">
      <c r="A41" s="29">
        <v>4506</v>
      </c>
      <c r="B41" s="9" t="s">
        <v>33</v>
      </c>
      <c r="C41" s="10">
        <v>-92177.28</v>
      </c>
      <c r="D41" s="10"/>
      <c r="E41" s="11"/>
    </row>
    <row r="42" spans="1:5" ht="12.75">
      <c r="A42" s="29"/>
      <c r="B42" s="9"/>
      <c r="C42" s="10"/>
      <c r="D42" s="10"/>
      <c r="E42" s="11"/>
    </row>
    <row r="43" spans="1:5" ht="12.75">
      <c r="A43" s="28"/>
      <c r="B43" s="13" t="s">
        <v>34</v>
      </c>
      <c r="C43" s="14"/>
      <c r="D43" s="14"/>
      <c r="E43" s="15">
        <f>+E36+E38</f>
        <v>10374456.02</v>
      </c>
    </row>
    <row r="44" spans="1:5" ht="12.75">
      <c r="A44" s="29"/>
      <c r="B44" s="9"/>
      <c r="C44" s="10"/>
      <c r="D44" s="10"/>
      <c r="E44" s="11"/>
    </row>
    <row r="45" spans="1:5" ht="12.75">
      <c r="A45" s="28"/>
      <c r="B45" s="13" t="s">
        <v>35</v>
      </c>
      <c r="C45" s="14"/>
      <c r="D45" s="14"/>
      <c r="E45" s="15">
        <f>+C46+C47+C48</f>
        <v>-3267150.48</v>
      </c>
    </row>
    <row r="46" spans="1:5" ht="12.75">
      <c r="A46" s="29">
        <v>56</v>
      </c>
      <c r="B46" s="9" t="s">
        <v>36</v>
      </c>
      <c r="C46" s="10">
        <v>337680.08</v>
      </c>
      <c r="D46" s="10"/>
      <c r="E46" s="11"/>
    </row>
    <row r="47" spans="1:5" ht="12.75">
      <c r="A47" s="29">
        <v>47</v>
      </c>
      <c r="B47" s="9" t="s">
        <v>37</v>
      </c>
      <c r="C47" s="10">
        <v>-133329.49</v>
      </c>
      <c r="D47" s="10"/>
      <c r="E47" s="11"/>
    </row>
    <row r="48" spans="1:5" ht="12.75">
      <c r="A48" s="29">
        <v>48</v>
      </c>
      <c r="B48" s="9" t="s">
        <v>38</v>
      </c>
      <c r="C48" s="10">
        <v>-3471501.07</v>
      </c>
      <c r="D48" s="10"/>
      <c r="E48" s="11"/>
    </row>
    <row r="49" spans="1:5" ht="12.75">
      <c r="A49" s="29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f>+E43+E45</f>
        <v>7107305.539999999</v>
      </c>
      <c r="F50" s="1"/>
      <c r="G50" s="1"/>
    </row>
    <row r="51" spans="1:7" ht="12.75">
      <c r="A51" s="5"/>
      <c r="B51" s="4"/>
      <c r="C51" s="6"/>
      <c r="D51" s="6"/>
      <c r="E51" s="6"/>
      <c r="F51" s="1"/>
      <c r="G51" s="32"/>
    </row>
    <row r="52" s="4" customFormat="1" ht="12.75">
      <c r="G52" s="33">
        <f>+E50+'[17]GRAL INTERDIN'!C128-'[17]GRAL INTERDIN'!G69</f>
        <v>0</v>
      </c>
    </row>
    <row r="53" s="4" customFormat="1" ht="12.75">
      <c r="G53" s="33"/>
    </row>
    <row r="54" s="4" customFormat="1" ht="12.75"/>
    <row r="55" s="4" customFormat="1" ht="12.75"/>
    <row r="56" s="4" customFormat="1" ht="12.75">
      <c r="A56" s="4" t="s">
        <v>88</v>
      </c>
    </row>
    <row r="57" ht="12.75">
      <c r="A57" s="2" t="s">
        <v>87</v>
      </c>
    </row>
    <row r="58" ht="12.75">
      <c r="A58" s="2" t="s">
        <v>89</v>
      </c>
    </row>
  </sheetData>
  <sheetProtection password="B71F" sheet="1" objects="1" scenarios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tr">
        <f>+'[18]GRAL INTERDIN'!F7</f>
        <v>AÑO   2012    MES  SEPTIEMBRE    DIA    30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 t="s">
        <v>61</v>
      </c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28"/>
      <c r="B14" s="13" t="s">
        <v>13</v>
      </c>
      <c r="C14" s="14"/>
      <c r="D14" s="14"/>
      <c r="E14" s="15">
        <f>SUM(C15:C17)</f>
        <v>13986525.200000001</v>
      </c>
    </row>
    <row r="15" spans="1:5" ht="12.75">
      <c r="A15" s="29">
        <v>51</v>
      </c>
      <c r="B15" s="9" t="s">
        <v>14</v>
      </c>
      <c r="C15" s="10">
        <v>1570656.8</v>
      </c>
      <c r="D15" s="10"/>
      <c r="E15" s="11"/>
    </row>
    <row r="16" spans="1:5" ht="12.75">
      <c r="A16" s="29">
        <v>52</v>
      </c>
      <c r="B16" s="9" t="s">
        <v>15</v>
      </c>
      <c r="C16" s="10">
        <v>10224068.49</v>
      </c>
      <c r="D16" s="10"/>
      <c r="E16" s="11"/>
    </row>
    <row r="17" spans="1:5" ht="12.75">
      <c r="A17" s="29">
        <v>54</v>
      </c>
      <c r="B17" s="9" t="s">
        <v>16</v>
      </c>
      <c r="C17" s="10">
        <v>2191799.91</v>
      </c>
      <c r="D17" s="10"/>
      <c r="E17" s="11"/>
    </row>
    <row r="18" spans="1:5" ht="12.75">
      <c r="A18" s="29"/>
      <c r="B18" s="9"/>
      <c r="C18" s="10"/>
      <c r="D18" s="10"/>
      <c r="E18" s="11"/>
    </row>
    <row r="19" spans="1:5" ht="12.75">
      <c r="A19" s="28"/>
      <c r="B19" s="13" t="s">
        <v>17</v>
      </c>
      <c r="C19" s="14"/>
      <c r="D19" s="14"/>
      <c r="E19" s="15">
        <f>SUM(C20:C21)</f>
        <v>-286458.76</v>
      </c>
    </row>
    <row r="20" spans="1:5" ht="12.75">
      <c r="A20" s="29">
        <v>41</v>
      </c>
      <c r="B20" s="9" t="s">
        <v>18</v>
      </c>
      <c r="C20" s="10">
        <v>-1.5</v>
      </c>
      <c r="D20" s="10"/>
      <c r="E20" s="11"/>
    </row>
    <row r="21" spans="1:5" ht="12.75">
      <c r="A21" s="29">
        <v>42</v>
      </c>
      <c r="B21" s="9" t="s">
        <v>19</v>
      </c>
      <c r="C21" s="10">
        <v>-286457.26</v>
      </c>
      <c r="D21" s="10"/>
      <c r="E21" s="11"/>
    </row>
    <row r="22" spans="1:5" ht="12.75">
      <c r="A22" s="29"/>
      <c r="B22" s="9"/>
      <c r="C22" s="10"/>
      <c r="D22" s="10"/>
      <c r="E22" s="11"/>
    </row>
    <row r="23" spans="1:5" ht="12.75">
      <c r="A23" s="28"/>
      <c r="B23" s="13" t="s">
        <v>20</v>
      </c>
      <c r="C23" s="14"/>
      <c r="D23" s="14"/>
      <c r="E23" s="15">
        <f>+E14+E19</f>
        <v>13700066.440000001</v>
      </c>
    </row>
    <row r="24" spans="1:5" ht="12.75">
      <c r="A24" s="29"/>
      <c r="B24" s="9"/>
      <c r="C24" s="10"/>
      <c r="D24" s="10"/>
      <c r="E24" s="11"/>
    </row>
    <row r="25" spans="1:5" ht="12.75">
      <c r="A25" s="28"/>
      <c r="B25" s="13" t="s">
        <v>21</v>
      </c>
      <c r="C25" s="14"/>
      <c r="D25" s="14"/>
      <c r="E25" s="15">
        <f>+E27+E31</f>
        <v>-997607.7100000009</v>
      </c>
    </row>
    <row r="26" spans="1:5" ht="12.75">
      <c r="A26" s="29"/>
      <c r="B26" s="9"/>
      <c r="C26" s="10"/>
      <c r="D26" s="10"/>
      <c r="E26" s="11"/>
    </row>
    <row r="27" spans="1:5" ht="12.75">
      <c r="A27" s="28"/>
      <c r="B27" s="13" t="s">
        <v>22</v>
      </c>
      <c r="C27" s="14"/>
      <c r="D27" s="14"/>
      <c r="E27" s="15">
        <f>SUM(C28:C29)</f>
        <v>15234569.239999998</v>
      </c>
    </row>
    <row r="28" spans="1:5" ht="12.75">
      <c r="A28" s="29">
        <v>53</v>
      </c>
      <c r="B28" s="9" t="s">
        <v>23</v>
      </c>
      <c r="C28" s="10">
        <v>8242824.35</v>
      </c>
      <c r="D28" s="10"/>
      <c r="E28" s="11"/>
    </row>
    <row r="29" spans="1:5" ht="12.75">
      <c r="A29" s="29">
        <v>55</v>
      </c>
      <c r="B29" s="9" t="s">
        <v>24</v>
      </c>
      <c r="C29" s="10">
        <v>6991744.89</v>
      </c>
      <c r="D29" s="10"/>
      <c r="E29" s="11"/>
    </row>
    <row r="30" spans="1:5" ht="12.75">
      <c r="A30" s="29"/>
      <c r="B30" s="9"/>
      <c r="C30" s="10"/>
      <c r="D30" s="10"/>
      <c r="E30" s="11"/>
    </row>
    <row r="31" spans="1:5" ht="12.75">
      <c r="A31" s="28"/>
      <c r="B31" s="13" t="s">
        <v>25</v>
      </c>
      <c r="C31" s="14"/>
      <c r="D31" s="14"/>
      <c r="E31" s="15">
        <f>SUM(C32:C34)</f>
        <v>-16232176.95</v>
      </c>
    </row>
    <row r="32" spans="1:5" ht="12.75">
      <c r="A32" s="29">
        <v>43</v>
      </c>
      <c r="B32" s="9" t="s">
        <v>26</v>
      </c>
      <c r="C32" s="10">
        <v>-620.66</v>
      </c>
      <c r="D32" s="10"/>
      <c r="E32" s="11"/>
    </row>
    <row r="33" spans="1:5" ht="12.75">
      <c r="A33" s="29" t="s">
        <v>62</v>
      </c>
      <c r="B33" s="9" t="s">
        <v>27</v>
      </c>
      <c r="C33" s="10">
        <f>-17332041.47-C40-C41</f>
        <v>-16231556.29</v>
      </c>
      <c r="D33" s="10"/>
      <c r="E33" s="11"/>
    </row>
    <row r="34" spans="1:5" ht="12.75">
      <c r="A34" s="29">
        <v>46</v>
      </c>
      <c r="B34" s="9" t="s">
        <v>28</v>
      </c>
      <c r="C34" s="10">
        <v>0</v>
      </c>
      <c r="D34" s="10"/>
      <c r="E34" s="11"/>
    </row>
    <row r="35" spans="1:5" ht="12.75">
      <c r="A35" s="29"/>
      <c r="B35" s="9"/>
      <c r="C35" s="10"/>
      <c r="D35" s="10"/>
      <c r="E35" s="11"/>
    </row>
    <row r="36" spans="1:5" ht="12.75">
      <c r="A36" s="28"/>
      <c r="B36" s="13" t="s">
        <v>29</v>
      </c>
      <c r="C36" s="14"/>
      <c r="D36" s="14"/>
      <c r="E36" s="15">
        <f>+E23+E25</f>
        <v>12702458.73</v>
      </c>
    </row>
    <row r="37" spans="1:5" ht="12.75">
      <c r="A37" s="29"/>
      <c r="B37" s="9"/>
      <c r="C37" s="10"/>
      <c r="D37" s="10"/>
      <c r="E37" s="11"/>
    </row>
    <row r="38" spans="1:5" ht="12.75">
      <c r="A38" s="28"/>
      <c r="B38" s="13" t="s">
        <v>30</v>
      </c>
      <c r="C38" s="14"/>
      <c r="D38" s="14"/>
      <c r="E38" s="15">
        <f>SUM(C39:C41)</f>
        <v>-1154432.69</v>
      </c>
    </row>
    <row r="39" spans="1:5" ht="12.75">
      <c r="A39" s="29">
        <v>44</v>
      </c>
      <c r="B39" s="9" t="s">
        <v>31</v>
      </c>
      <c r="C39" s="10">
        <v>-53947.51</v>
      </c>
      <c r="D39" s="10"/>
      <c r="E39" s="11"/>
    </row>
    <row r="40" spans="1:5" ht="12.75">
      <c r="A40" s="29">
        <v>4505</v>
      </c>
      <c r="B40" s="9" t="s">
        <v>32</v>
      </c>
      <c r="C40" s="10">
        <v>-991423.69</v>
      </c>
      <c r="D40" s="10"/>
      <c r="E40" s="11"/>
    </row>
    <row r="41" spans="1:5" ht="12.75">
      <c r="A41" s="29">
        <v>4506</v>
      </c>
      <c r="B41" s="9" t="s">
        <v>33</v>
      </c>
      <c r="C41" s="10">
        <v>-109061.49</v>
      </c>
      <c r="D41" s="10"/>
      <c r="E41" s="11"/>
    </row>
    <row r="42" spans="1:5" ht="12.75">
      <c r="A42" s="29"/>
      <c r="B42" s="9"/>
      <c r="C42" s="10"/>
      <c r="D42" s="10"/>
      <c r="E42" s="11"/>
    </row>
    <row r="43" spans="1:5" ht="12.75">
      <c r="A43" s="28"/>
      <c r="B43" s="13" t="s">
        <v>34</v>
      </c>
      <c r="C43" s="14"/>
      <c r="D43" s="14"/>
      <c r="E43" s="15">
        <f>+E36+E38</f>
        <v>11548026.040000001</v>
      </c>
    </row>
    <row r="44" spans="1:5" ht="12.75">
      <c r="A44" s="29"/>
      <c r="B44" s="9"/>
      <c r="C44" s="10"/>
      <c r="D44" s="10"/>
      <c r="E44" s="11"/>
    </row>
    <row r="45" spans="1:5" ht="12.75">
      <c r="A45" s="28"/>
      <c r="B45" s="13" t="s">
        <v>35</v>
      </c>
      <c r="C45" s="14"/>
      <c r="D45" s="14"/>
      <c r="E45" s="15">
        <f>+C46+C47+C48</f>
        <v>-3668291.97</v>
      </c>
    </row>
    <row r="46" spans="1:5" ht="12.75">
      <c r="A46" s="29">
        <v>56</v>
      </c>
      <c r="B46" s="9" t="s">
        <v>36</v>
      </c>
      <c r="C46" s="10">
        <v>337680.09</v>
      </c>
      <c r="D46" s="10"/>
      <c r="E46" s="11"/>
    </row>
    <row r="47" spans="1:5" ht="12.75">
      <c r="A47" s="29">
        <v>47</v>
      </c>
      <c r="B47" s="9" t="s">
        <v>37</v>
      </c>
      <c r="C47" s="10">
        <v>-154456.77</v>
      </c>
      <c r="D47" s="10"/>
      <c r="E47" s="11"/>
    </row>
    <row r="48" spans="1:5" ht="12.75">
      <c r="A48" s="29">
        <v>48</v>
      </c>
      <c r="B48" s="9" t="s">
        <v>38</v>
      </c>
      <c r="C48" s="10">
        <v>-3851515.29</v>
      </c>
      <c r="D48" s="10"/>
      <c r="E48" s="11"/>
    </row>
    <row r="49" spans="1:5" ht="12.75">
      <c r="A49" s="29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f>+E43+E45</f>
        <v>7879734.07</v>
      </c>
      <c r="F50" s="1"/>
      <c r="G50" s="1"/>
    </row>
    <row r="51" spans="1:7" ht="12.75">
      <c r="A51" s="5"/>
      <c r="B51" s="4"/>
      <c r="C51" s="6"/>
      <c r="D51" s="6"/>
      <c r="E51" s="6"/>
      <c r="F51" s="1"/>
      <c r="G51" s="32"/>
    </row>
    <row r="52" s="4" customFormat="1" ht="12.75">
      <c r="G52" s="33">
        <f>+E50+'[18]GRAL INTERDIN'!C128-'[18]GRAL INTERDIN'!G69</f>
        <v>0</v>
      </c>
    </row>
    <row r="53" s="4" customFormat="1" ht="12.75">
      <c r="G53" s="33"/>
    </row>
    <row r="54" s="4" customFormat="1" ht="12.75"/>
    <row r="55" s="4" customFormat="1" ht="12.75"/>
    <row r="56" s="4" customFormat="1" ht="12.75">
      <c r="A56" s="4" t="s">
        <v>88</v>
      </c>
    </row>
    <row r="57" ht="12.75">
      <c r="A57" s="2" t="s">
        <v>87</v>
      </c>
    </row>
    <row r="58" ht="12.75">
      <c r="A58" s="2" t="s">
        <v>89</v>
      </c>
    </row>
  </sheetData>
  <sheetProtection password="C8DF" sheet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tr">
        <f>+'[19]GRAL INTERDIN'!F7</f>
        <v>AÑO   2012    MES  OCTUBRE    DIA    31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 t="s">
        <v>61</v>
      </c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28"/>
      <c r="B14" s="13" t="s">
        <v>13</v>
      </c>
      <c r="C14" s="14"/>
      <c r="D14" s="14"/>
      <c r="E14" s="15">
        <f>SUM(C15:C17)</f>
        <v>15497626.700000001</v>
      </c>
    </row>
    <row r="15" spans="1:5" ht="12.75">
      <c r="A15" s="29">
        <v>51</v>
      </c>
      <c r="B15" s="9" t="s">
        <v>14</v>
      </c>
      <c r="C15" s="10">
        <v>1757087.3</v>
      </c>
      <c r="D15" s="10"/>
      <c r="E15" s="11"/>
    </row>
    <row r="16" spans="1:5" ht="12.75">
      <c r="A16" s="29">
        <v>52</v>
      </c>
      <c r="B16" s="9" t="s">
        <v>15</v>
      </c>
      <c r="C16" s="10">
        <v>11384816.83</v>
      </c>
      <c r="D16" s="10"/>
      <c r="E16" s="11"/>
    </row>
    <row r="17" spans="1:5" ht="12.75">
      <c r="A17" s="29">
        <v>54</v>
      </c>
      <c r="B17" s="9" t="s">
        <v>16</v>
      </c>
      <c r="C17" s="10">
        <v>2355722.57</v>
      </c>
      <c r="D17" s="10"/>
      <c r="E17" s="11"/>
    </row>
    <row r="18" spans="1:5" ht="12.75">
      <c r="A18" s="29"/>
      <c r="B18" s="9"/>
      <c r="C18" s="10"/>
      <c r="D18" s="10"/>
      <c r="E18" s="11"/>
    </row>
    <row r="19" spans="1:5" ht="12.75">
      <c r="A19" s="28"/>
      <c r="B19" s="13" t="s">
        <v>17</v>
      </c>
      <c r="C19" s="14"/>
      <c r="D19" s="14"/>
      <c r="E19" s="15">
        <f>SUM(C20:C21)</f>
        <v>-315461.64</v>
      </c>
    </row>
    <row r="20" spans="1:5" ht="12.75">
      <c r="A20" s="29">
        <v>41</v>
      </c>
      <c r="B20" s="9" t="s">
        <v>18</v>
      </c>
      <c r="C20" s="10">
        <v>-1.5</v>
      </c>
      <c r="D20" s="10"/>
      <c r="E20" s="11"/>
    </row>
    <row r="21" spans="1:5" ht="12.75">
      <c r="A21" s="29">
        <v>42</v>
      </c>
      <c r="B21" s="9" t="s">
        <v>19</v>
      </c>
      <c r="C21" s="10">
        <v>-315460.14</v>
      </c>
      <c r="D21" s="10"/>
      <c r="E21" s="11"/>
    </row>
    <row r="22" spans="1:5" ht="12.75">
      <c r="A22" s="29"/>
      <c r="B22" s="9"/>
      <c r="C22" s="10"/>
      <c r="D22" s="10"/>
      <c r="E22" s="11"/>
    </row>
    <row r="23" spans="1:5" ht="12.75">
      <c r="A23" s="28"/>
      <c r="B23" s="13" t="s">
        <v>20</v>
      </c>
      <c r="C23" s="14"/>
      <c r="D23" s="14"/>
      <c r="E23" s="15">
        <f>+E14+E19</f>
        <v>15182165.06</v>
      </c>
    </row>
    <row r="24" spans="1:5" ht="12.75">
      <c r="A24" s="29"/>
      <c r="B24" s="9"/>
      <c r="C24" s="10"/>
      <c r="D24" s="10"/>
      <c r="E24" s="11"/>
    </row>
    <row r="25" spans="1:5" ht="12.75">
      <c r="A25" s="28"/>
      <c r="B25" s="13" t="s">
        <v>21</v>
      </c>
      <c r="C25" s="14"/>
      <c r="D25" s="14"/>
      <c r="E25" s="15">
        <f>+E27+E31</f>
        <v>-1080913.7600000016</v>
      </c>
    </row>
    <row r="26" spans="1:5" ht="12.75">
      <c r="A26" s="29"/>
      <c r="B26" s="9"/>
      <c r="C26" s="10"/>
      <c r="D26" s="10"/>
      <c r="E26" s="11"/>
    </row>
    <row r="27" spans="1:5" ht="12.75">
      <c r="A27" s="28"/>
      <c r="B27" s="13" t="s">
        <v>22</v>
      </c>
      <c r="C27" s="14"/>
      <c r="D27" s="14"/>
      <c r="E27" s="15">
        <f>SUM(C28:C29)</f>
        <v>17020329.91</v>
      </c>
    </row>
    <row r="28" spans="1:5" ht="12.75">
      <c r="A28" s="29">
        <v>53</v>
      </c>
      <c r="B28" s="9" t="s">
        <v>23</v>
      </c>
      <c r="C28" s="10">
        <v>9206437.57</v>
      </c>
      <c r="D28" s="10"/>
      <c r="E28" s="11"/>
    </row>
    <row r="29" spans="1:5" ht="12.75">
      <c r="A29" s="29">
        <v>55</v>
      </c>
      <c r="B29" s="9" t="s">
        <v>24</v>
      </c>
      <c r="C29" s="10">
        <v>7813892.34</v>
      </c>
      <c r="D29" s="10"/>
      <c r="E29" s="11"/>
    </row>
    <row r="30" spans="1:5" ht="12.75">
      <c r="A30" s="29"/>
      <c r="B30" s="9"/>
      <c r="C30" s="10"/>
      <c r="D30" s="10"/>
      <c r="E30" s="11"/>
    </row>
    <row r="31" spans="1:5" ht="12.75">
      <c r="A31" s="28"/>
      <c r="B31" s="13" t="s">
        <v>25</v>
      </c>
      <c r="C31" s="14"/>
      <c r="D31" s="14"/>
      <c r="E31" s="15">
        <f>SUM(C32:C34)</f>
        <v>-18101243.67</v>
      </c>
    </row>
    <row r="32" spans="1:5" ht="12.75">
      <c r="A32" s="29">
        <v>43</v>
      </c>
      <c r="B32" s="9" t="s">
        <v>26</v>
      </c>
      <c r="C32" s="10">
        <v>-783.28</v>
      </c>
      <c r="D32" s="10"/>
      <c r="E32" s="11"/>
    </row>
    <row r="33" spans="1:5" ht="12.75">
      <c r="A33" s="29" t="s">
        <v>62</v>
      </c>
      <c r="B33" s="9" t="s">
        <v>27</v>
      </c>
      <c r="C33" s="10">
        <f>-19331820.02-C40-C41</f>
        <v>-18100460.39</v>
      </c>
      <c r="D33" s="10"/>
      <c r="E33" s="11"/>
    </row>
    <row r="34" spans="1:5" ht="12.75">
      <c r="A34" s="29">
        <v>46</v>
      </c>
      <c r="B34" s="9" t="s">
        <v>28</v>
      </c>
      <c r="C34" s="10">
        <v>0</v>
      </c>
      <c r="D34" s="10"/>
      <c r="E34" s="11"/>
    </row>
    <row r="35" spans="1:5" ht="12.75">
      <c r="A35" s="29"/>
      <c r="B35" s="9"/>
      <c r="C35" s="10"/>
      <c r="D35" s="10"/>
      <c r="E35" s="11"/>
    </row>
    <row r="36" spans="1:5" ht="12.75">
      <c r="A36" s="28"/>
      <c r="B36" s="13" t="s">
        <v>29</v>
      </c>
      <c r="C36" s="14"/>
      <c r="D36" s="14"/>
      <c r="E36" s="15">
        <f>+E23+E25</f>
        <v>14101251.299999999</v>
      </c>
    </row>
    <row r="37" spans="1:5" ht="12.75">
      <c r="A37" s="29"/>
      <c r="B37" s="9"/>
      <c r="C37" s="10"/>
      <c r="D37" s="10"/>
      <c r="E37" s="11"/>
    </row>
    <row r="38" spans="1:5" ht="12.75">
      <c r="A38" s="28"/>
      <c r="B38" s="13" t="s">
        <v>30</v>
      </c>
      <c r="C38" s="14"/>
      <c r="D38" s="14"/>
      <c r="E38" s="15">
        <f>SUM(C39:C41)</f>
        <v>-1285307.1400000001</v>
      </c>
    </row>
    <row r="39" spans="1:5" ht="12.75">
      <c r="A39" s="29">
        <v>44</v>
      </c>
      <c r="B39" s="9" t="s">
        <v>31</v>
      </c>
      <c r="C39" s="10">
        <v>-53947.51</v>
      </c>
      <c r="D39" s="10"/>
      <c r="E39" s="11"/>
    </row>
    <row r="40" spans="1:5" ht="12.75">
      <c r="A40" s="29">
        <v>4505</v>
      </c>
      <c r="B40" s="9" t="s">
        <v>32</v>
      </c>
      <c r="C40" s="10">
        <v>-1109308.61</v>
      </c>
      <c r="D40" s="10"/>
      <c r="E40" s="11"/>
    </row>
    <row r="41" spans="1:5" ht="12.75">
      <c r="A41" s="29">
        <v>4506</v>
      </c>
      <c r="B41" s="9" t="s">
        <v>33</v>
      </c>
      <c r="C41" s="10">
        <v>-122051.02</v>
      </c>
      <c r="D41" s="10"/>
      <c r="E41" s="11"/>
    </row>
    <row r="42" spans="1:5" ht="12.75">
      <c r="A42" s="29"/>
      <c r="B42" s="9"/>
      <c r="C42" s="10"/>
      <c r="D42" s="10"/>
      <c r="E42" s="11"/>
    </row>
    <row r="43" spans="1:5" ht="12.75">
      <c r="A43" s="28"/>
      <c r="B43" s="13" t="s">
        <v>34</v>
      </c>
      <c r="C43" s="14"/>
      <c r="D43" s="14"/>
      <c r="E43" s="15">
        <f>+E36+E38</f>
        <v>12815944.159999998</v>
      </c>
    </row>
    <row r="44" spans="1:5" ht="12.75">
      <c r="A44" s="29"/>
      <c r="B44" s="9"/>
      <c r="C44" s="10"/>
      <c r="D44" s="10"/>
      <c r="E44" s="11"/>
    </row>
    <row r="45" spans="1:5" ht="12.75">
      <c r="A45" s="28"/>
      <c r="B45" s="13" t="s">
        <v>35</v>
      </c>
      <c r="C45" s="14"/>
      <c r="D45" s="14"/>
      <c r="E45" s="15">
        <f>+C46+C47+C48</f>
        <v>-4095613.59</v>
      </c>
    </row>
    <row r="46" spans="1:5" ht="12.75">
      <c r="A46" s="29">
        <v>56</v>
      </c>
      <c r="B46" s="9" t="s">
        <v>36</v>
      </c>
      <c r="C46" s="10">
        <v>337682.71</v>
      </c>
      <c r="D46" s="10"/>
      <c r="E46" s="11"/>
    </row>
    <row r="47" spans="1:5" ht="12.75">
      <c r="A47" s="29">
        <v>47</v>
      </c>
      <c r="B47" s="9" t="s">
        <v>37</v>
      </c>
      <c r="C47" s="10">
        <v>-172822.88</v>
      </c>
      <c r="D47" s="10"/>
      <c r="E47" s="11"/>
    </row>
    <row r="48" spans="1:5" ht="12.75">
      <c r="A48" s="29">
        <v>48</v>
      </c>
      <c r="B48" s="9" t="s">
        <v>38</v>
      </c>
      <c r="C48" s="10">
        <v>-4260473.42</v>
      </c>
      <c r="D48" s="10"/>
      <c r="E48" s="11"/>
    </row>
    <row r="49" spans="1:5" ht="12.75">
      <c r="A49" s="29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f>+E43+E45</f>
        <v>8720330.569999998</v>
      </c>
      <c r="F50" s="1"/>
      <c r="G50" s="1"/>
    </row>
    <row r="51" spans="1:7" ht="12.75">
      <c r="A51" s="5"/>
      <c r="B51" s="4"/>
      <c r="C51" s="6"/>
      <c r="D51" s="6"/>
      <c r="E51" s="6"/>
      <c r="F51" s="1"/>
      <c r="G51" s="32"/>
    </row>
    <row r="52" s="4" customFormat="1" ht="12.75">
      <c r="G52" s="33">
        <f>+E50+'[19]GRAL INTERDIN'!C128-'[19]GRAL INTERDIN'!G69</f>
        <v>0</v>
      </c>
    </row>
    <row r="53" s="4" customFormat="1" ht="12.75">
      <c r="G53" s="33"/>
    </row>
    <row r="54" s="4" customFormat="1" ht="12.75"/>
    <row r="55" s="4" customFormat="1" ht="12.75"/>
    <row r="56" s="4" customFormat="1" ht="12.75">
      <c r="A56" s="4" t="s">
        <v>88</v>
      </c>
    </row>
    <row r="57" ht="12.75">
      <c r="A57" s="2" t="s">
        <v>87</v>
      </c>
    </row>
    <row r="58" ht="12.75">
      <c r="A58" s="2" t="s">
        <v>89</v>
      </c>
    </row>
  </sheetData>
  <sheetProtection password="C8DF" sheet="1" objects="1" scenarios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tr">
        <f>+'[20]GRAL INTERDIN'!F7</f>
        <v>AÑO   2012    MES  NOVIEMBRE    DIA    30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 t="s">
        <v>61</v>
      </c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28"/>
      <c r="B14" s="13" t="s">
        <v>13</v>
      </c>
      <c r="C14" s="14"/>
      <c r="D14" s="14"/>
      <c r="E14" s="15">
        <f>SUM(C15:C17)</f>
        <v>16856522.37</v>
      </c>
    </row>
    <row r="15" spans="1:5" ht="12.75">
      <c r="A15" s="29">
        <v>51</v>
      </c>
      <c r="B15" s="9" t="s">
        <v>14</v>
      </c>
      <c r="C15" s="10">
        <v>1946404.65</v>
      </c>
      <c r="D15" s="10"/>
      <c r="E15" s="11"/>
    </row>
    <row r="16" spans="1:5" ht="12.75">
      <c r="A16" s="29">
        <v>52</v>
      </c>
      <c r="B16" s="9" t="s">
        <v>15</v>
      </c>
      <c r="C16" s="10">
        <v>12397078.46</v>
      </c>
      <c r="D16" s="10"/>
      <c r="E16" s="11"/>
    </row>
    <row r="17" spans="1:5" ht="12.75">
      <c r="A17" s="29">
        <v>54</v>
      </c>
      <c r="B17" s="9" t="s">
        <v>16</v>
      </c>
      <c r="C17" s="10">
        <v>2513039.26</v>
      </c>
      <c r="D17" s="10"/>
      <c r="E17" s="11"/>
    </row>
    <row r="18" spans="1:5" ht="12.75">
      <c r="A18" s="29"/>
      <c r="B18" s="9"/>
      <c r="C18" s="10"/>
      <c r="D18" s="10"/>
      <c r="E18" s="11"/>
    </row>
    <row r="19" spans="1:5" ht="12.75">
      <c r="A19" s="28"/>
      <c r="B19" s="13" t="s">
        <v>17</v>
      </c>
      <c r="C19" s="14"/>
      <c r="D19" s="14"/>
      <c r="E19" s="15">
        <f>SUM(C20:C21)</f>
        <v>-347726.72</v>
      </c>
    </row>
    <row r="20" spans="1:5" ht="12.75">
      <c r="A20" s="29">
        <v>41</v>
      </c>
      <c r="B20" s="9" t="s">
        <v>18</v>
      </c>
      <c r="C20" s="10">
        <v>-1.5</v>
      </c>
      <c r="D20" s="10"/>
      <c r="E20" s="11"/>
    </row>
    <row r="21" spans="1:5" ht="12.75">
      <c r="A21" s="29">
        <v>42</v>
      </c>
      <c r="B21" s="9" t="s">
        <v>19</v>
      </c>
      <c r="C21" s="10">
        <v>-347725.22</v>
      </c>
      <c r="D21" s="10"/>
      <c r="E21" s="11"/>
    </row>
    <row r="22" spans="1:5" ht="12.75">
      <c r="A22" s="29"/>
      <c r="B22" s="9"/>
      <c r="C22" s="10"/>
      <c r="D22" s="10"/>
      <c r="E22" s="11"/>
    </row>
    <row r="23" spans="1:5" ht="12.75">
      <c r="A23" s="28"/>
      <c r="B23" s="13" t="s">
        <v>20</v>
      </c>
      <c r="C23" s="14"/>
      <c r="D23" s="14"/>
      <c r="E23" s="15">
        <f>+E14+E19</f>
        <v>16508795.65</v>
      </c>
    </row>
    <row r="24" spans="1:5" ht="12.75">
      <c r="A24" s="29"/>
      <c r="B24" s="9"/>
      <c r="C24" s="10"/>
      <c r="D24" s="10"/>
      <c r="E24" s="11"/>
    </row>
    <row r="25" spans="1:5" ht="12.75">
      <c r="A25" s="28"/>
      <c r="B25" s="13" t="s">
        <v>21</v>
      </c>
      <c r="C25" s="14"/>
      <c r="D25" s="14"/>
      <c r="E25" s="15">
        <f>+E27+E31</f>
        <v>-1030914.1000000015</v>
      </c>
    </row>
    <row r="26" spans="1:5" ht="12.75">
      <c r="A26" s="29"/>
      <c r="B26" s="9"/>
      <c r="C26" s="10"/>
      <c r="D26" s="10"/>
      <c r="E26" s="11"/>
    </row>
    <row r="27" spans="1:5" ht="12.75">
      <c r="A27" s="28"/>
      <c r="B27" s="13" t="s">
        <v>22</v>
      </c>
      <c r="C27" s="14"/>
      <c r="D27" s="14"/>
      <c r="E27" s="15">
        <f>SUM(C28:C29)</f>
        <v>18884337.1</v>
      </c>
    </row>
    <row r="28" spans="1:5" ht="12.75">
      <c r="A28" s="29">
        <v>53</v>
      </c>
      <c r="B28" s="9" t="s">
        <v>23</v>
      </c>
      <c r="C28" s="10">
        <v>10150920.6</v>
      </c>
      <c r="D28" s="10"/>
      <c r="E28" s="11"/>
    </row>
    <row r="29" spans="1:5" ht="12.75">
      <c r="A29" s="29">
        <v>55</v>
      </c>
      <c r="B29" s="9" t="s">
        <v>24</v>
      </c>
      <c r="C29" s="10">
        <v>8733416.5</v>
      </c>
      <c r="D29" s="10"/>
      <c r="E29" s="11"/>
    </row>
    <row r="30" spans="1:5" ht="12.75">
      <c r="A30" s="29"/>
      <c r="B30" s="9"/>
      <c r="C30" s="10"/>
      <c r="D30" s="10"/>
      <c r="E30" s="11"/>
    </row>
    <row r="31" spans="1:5" ht="12.75">
      <c r="A31" s="28"/>
      <c r="B31" s="13" t="s">
        <v>25</v>
      </c>
      <c r="C31" s="14"/>
      <c r="D31" s="14"/>
      <c r="E31" s="15">
        <f>SUM(C32:C34)</f>
        <v>-19915251.200000003</v>
      </c>
    </row>
    <row r="32" spans="1:5" ht="12.75">
      <c r="A32" s="29">
        <v>43</v>
      </c>
      <c r="B32" s="9" t="s">
        <v>26</v>
      </c>
      <c r="C32" s="10">
        <v>-895.85</v>
      </c>
      <c r="D32" s="10"/>
      <c r="E32" s="11"/>
    </row>
    <row r="33" spans="1:5" ht="12.75">
      <c r="A33" s="29" t="s">
        <v>62</v>
      </c>
      <c r="B33" s="9" t="s">
        <v>27</v>
      </c>
      <c r="C33" s="10">
        <f>-21271540.53-C40-C41</f>
        <v>-19914355.35</v>
      </c>
      <c r="D33" s="10"/>
      <c r="E33" s="11"/>
    </row>
    <row r="34" spans="1:5" ht="12.75">
      <c r="A34" s="29">
        <v>46</v>
      </c>
      <c r="B34" s="9" t="s">
        <v>28</v>
      </c>
      <c r="C34" s="10">
        <v>0</v>
      </c>
      <c r="D34" s="10"/>
      <c r="E34" s="11"/>
    </row>
    <row r="35" spans="1:5" ht="12.75">
      <c r="A35" s="29"/>
      <c r="B35" s="9"/>
      <c r="C35" s="10"/>
      <c r="D35" s="10"/>
      <c r="E35" s="11"/>
    </row>
    <row r="36" spans="1:5" ht="12.75">
      <c r="A36" s="28"/>
      <c r="B36" s="13" t="s">
        <v>29</v>
      </c>
      <c r="C36" s="14"/>
      <c r="D36" s="14"/>
      <c r="E36" s="15">
        <f>+E23+E25</f>
        <v>15477881.549999999</v>
      </c>
    </row>
    <row r="37" spans="1:5" ht="12.75">
      <c r="A37" s="29"/>
      <c r="B37" s="9"/>
      <c r="C37" s="10"/>
      <c r="D37" s="10"/>
      <c r="E37" s="11"/>
    </row>
    <row r="38" spans="1:5" ht="12.75">
      <c r="A38" s="28"/>
      <c r="B38" s="13" t="s">
        <v>30</v>
      </c>
      <c r="C38" s="14"/>
      <c r="D38" s="14"/>
      <c r="E38" s="15">
        <f>SUM(C39:C41)</f>
        <v>-1411132.69</v>
      </c>
    </row>
    <row r="39" spans="1:5" ht="12.75">
      <c r="A39" s="29">
        <v>44</v>
      </c>
      <c r="B39" s="9" t="s">
        <v>31</v>
      </c>
      <c r="C39" s="10">
        <v>-53947.51</v>
      </c>
      <c r="D39" s="10"/>
      <c r="E39" s="11"/>
    </row>
    <row r="40" spans="1:5" ht="12.75">
      <c r="A40" s="29">
        <v>4505</v>
      </c>
      <c r="B40" s="9" t="s">
        <v>32</v>
      </c>
      <c r="C40" s="10">
        <v>-1222144.63</v>
      </c>
      <c r="D40" s="10"/>
      <c r="E40" s="11"/>
    </row>
    <row r="41" spans="1:5" ht="12.75">
      <c r="A41" s="29">
        <v>4506</v>
      </c>
      <c r="B41" s="9" t="s">
        <v>33</v>
      </c>
      <c r="C41" s="10">
        <v>-135040.55</v>
      </c>
      <c r="D41" s="10"/>
      <c r="E41" s="11"/>
    </row>
    <row r="42" spans="1:5" ht="12.75">
      <c r="A42" s="29"/>
      <c r="B42" s="9"/>
      <c r="C42" s="10"/>
      <c r="D42" s="10"/>
      <c r="E42" s="11"/>
    </row>
    <row r="43" spans="1:5" ht="12.75">
      <c r="A43" s="28"/>
      <c r="B43" s="13" t="s">
        <v>34</v>
      </c>
      <c r="C43" s="14"/>
      <c r="D43" s="14"/>
      <c r="E43" s="15">
        <f>+E36+E38</f>
        <v>14066748.86</v>
      </c>
    </row>
    <row r="44" spans="1:5" ht="12.75">
      <c r="A44" s="29"/>
      <c r="B44" s="9"/>
      <c r="C44" s="10"/>
      <c r="D44" s="10"/>
      <c r="E44" s="11"/>
    </row>
    <row r="45" spans="1:5" ht="12.75">
      <c r="A45" s="28"/>
      <c r="B45" s="13" t="s">
        <v>35</v>
      </c>
      <c r="C45" s="14"/>
      <c r="D45" s="14"/>
      <c r="E45" s="15">
        <f>+C46+C47+C48</f>
        <v>-4519589.91</v>
      </c>
    </row>
    <row r="46" spans="1:5" ht="12.75">
      <c r="A46" s="29">
        <v>56</v>
      </c>
      <c r="B46" s="9" t="s">
        <v>36</v>
      </c>
      <c r="C46" s="10">
        <v>337685.55</v>
      </c>
      <c r="D46" s="10"/>
      <c r="E46" s="11"/>
    </row>
    <row r="47" spans="1:5" ht="12.75">
      <c r="A47" s="29">
        <v>47</v>
      </c>
      <c r="B47" s="9" t="s">
        <v>37</v>
      </c>
      <c r="C47" s="10">
        <v>-198995.09</v>
      </c>
      <c r="D47" s="10"/>
      <c r="E47" s="11"/>
    </row>
    <row r="48" spans="1:5" ht="12.75">
      <c r="A48" s="29">
        <v>48</v>
      </c>
      <c r="B48" s="9" t="s">
        <v>38</v>
      </c>
      <c r="C48" s="10">
        <v>-4658280.37</v>
      </c>
      <c r="D48" s="10"/>
      <c r="E48" s="11"/>
    </row>
    <row r="49" spans="1:5" ht="12.75">
      <c r="A49" s="29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f>+E43+E45</f>
        <v>9547158.95</v>
      </c>
      <c r="F50" s="1"/>
      <c r="G50" s="1"/>
    </row>
    <row r="51" spans="1:7" ht="12.75">
      <c r="A51" s="5"/>
      <c r="B51" s="4"/>
      <c r="C51" s="6"/>
      <c r="D51" s="6"/>
      <c r="E51" s="6"/>
      <c r="F51" s="1"/>
      <c r="G51" s="32"/>
    </row>
    <row r="52" s="4" customFormat="1" ht="12.75">
      <c r="G52" s="33">
        <f>+E50+'[20]GRAL INTERDIN'!C128-'[20]GRAL INTERDIN'!G69</f>
        <v>0</v>
      </c>
    </row>
    <row r="53" s="4" customFormat="1" ht="12.75">
      <c r="G53" s="33"/>
    </row>
    <row r="54" s="4" customFormat="1" ht="12.75"/>
    <row r="55" s="4" customFormat="1" ht="12.75"/>
    <row r="56" s="4" customFormat="1" ht="12.75">
      <c r="A56" s="4" t="s">
        <v>88</v>
      </c>
    </row>
    <row r="57" ht="12.75">
      <c r="A57" s="2" t="s">
        <v>87</v>
      </c>
    </row>
    <row r="58" ht="12.75">
      <c r="A58" s="2" t="s">
        <v>89</v>
      </c>
    </row>
  </sheetData>
  <sheetProtection password="C8DF" sheet="1" objects="1" scenarios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G16" sqref="G16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tr">
        <f>+'[21]GRAL INTERDIN'!F7</f>
        <v>AÑO   2012    MES  DICIEMBRE    DIA    31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 t="s">
        <v>61</v>
      </c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28"/>
      <c r="B14" s="13" t="s">
        <v>13</v>
      </c>
      <c r="C14" s="14"/>
      <c r="D14" s="14"/>
      <c r="E14" s="15">
        <f>SUM(C15:C17)</f>
        <v>18726098.759999998</v>
      </c>
    </row>
    <row r="15" spans="1:5" ht="12.75">
      <c r="A15" s="29">
        <v>51</v>
      </c>
      <c r="B15" s="9" t="s">
        <v>14</v>
      </c>
      <c r="C15" s="10">
        <v>2153012.62</v>
      </c>
      <c r="D15" s="10"/>
      <c r="E15" s="11"/>
    </row>
    <row r="16" spans="1:5" ht="12.75">
      <c r="A16" s="29">
        <v>52</v>
      </c>
      <c r="B16" s="9" t="s">
        <v>15</v>
      </c>
      <c r="C16" s="10">
        <v>13927940.12</v>
      </c>
      <c r="D16" s="10"/>
      <c r="E16" s="11"/>
    </row>
    <row r="17" spans="1:5" ht="12.75">
      <c r="A17" s="29">
        <v>54</v>
      </c>
      <c r="B17" s="9" t="s">
        <v>16</v>
      </c>
      <c r="C17" s="10">
        <v>2645146.02</v>
      </c>
      <c r="D17" s="10"/>
      <c r="E17" s="11"/>
    </row>
    <row r="18" spans="1:5" ht="12.75">
      <c r="A18" s="29"/>
      <c r="B18" s="9"/>
      <c r="C18" s="10"/>
      <c r="D18" s="10"/>
      <c r="E18" s="11"/>
    </row>
    <row r="19" spans="1:5" ht="12.75">
      <c r="A19" s="28"/>
      <c r="B19" s="13" t="s">
        <v>17</v>
      </c>
      <c r="C19" s="14"/>
      <c r="D19" s="14"/>
      <c r="E19" s="15">
        <f>SUM(C20:C21)</f>
        <v>-380449.27</v>
      </c>
    </row>
    <row r="20" spans="1:5" ht="12.75">
      <c r="A20" s="29">
        <v>41</v>
      </c>
      <c r="B20" s="9" t="s">
        <v>18</v>
      </c>
      <c r="C20" s="10">
        <v>-1.5</v>
      </c>
      <c r="D20" s="10"/>
      <c r="E20" s="11"/>
    </row>
    <row r="21" spans="1:5" ht="12.75">
      <c r="A21" s="29">
        <v>42</v>
      </c>
      <c r="B21" s="9" t="s">
        <v>19</v>
      </c>
      <c r="C21" s="10">
        <v>-380447.77</v>
      </c>
      <c r="D21" s="10"/>
      <c r="E21" s="11"/>
    </row>
    <row r="22" spans="1:5" ht="12.75">
      <c r="A22" s="29"/>
      <c r="B22" s="9"/>
      <c r="C22" s="10"/>
      <c r="D22" s="10"/>
      <c r="E22" s="11"/>
    </row>
    <row r="23" spans="1:5" ht="12.75">
      <c r="A23" s="28"/>
      <c r="B23" s="13" t="s">
        <v>20</v>
      </c>
      <c r="C23" s="14"/>
      <c r="D23" s="14"/>
      <c r="E23" s="15">
        <f>+E14+E19</f>
        <v>18345649.49</v>
      </c>
    </row>
    <row r="24" spans="1:5" ht="12.75">
      <c r="A24" s="29"/>
      <c r="B24" s="9"/>
      <c r="C24" s="10"/>
      <c r="D24" s="10"/>
      <c r="E24" s="11"/>
    </row>
    <row r="25" spans="1:5" ht="12.75">
      <c r="A25" s="28"/>
      <c r="B25" s="13" t="s">
        <v>21</v>
      </c>
      <c r="C25" s="14"/>
      <c r="D25" s="14"/>
      <c r="E25" s="15">
        <f>+E27+E31</f>
        <v>-1421620.4800000042</v>
      </c>
    </row>
    <row r="26" spans="1:5" ht="12.75">
      <c r="A26" s="29"/>
      <c r="B26" s="9"/>
      <c r="C26" s="10"/>
      <c r="D26" s="10"/>
      <c r="E26" s="11"/>
    </row>
    <row r="27" spans="1:5" ht="12.75">
      <c r="A27" s="28"/>
      <c r="B27" s="13" t="s">
        <v>22</v>
      </c>
      <c r="C27" s="14"/>
      <c r="D27" s="14"/>
      <c r="E27" s="15">
        <f>SUM(C28:C29)</f>
        <v>20910885.43</v>
      </c>
    </row>
    <row r="28" spans="1:5" ht="12.75">
      <c r="A28" s="29">
        <v>53</v>
      </c>
      <c r="B28" s="9" t="s">
        <v>23</v>
      </c>
      <c r="C28" s="10">
        <v>11180202.8</v>
      </c>
      <c r="D28" s="10"/>
      <c r="E28" s="11"/>
    </row>
    <row r="29" spans="1:5" ht="12.75">
      <c r="A29" s="29">
        <v>55</v>
      </c>
      <c r="B29" s="9" t="s">
        <v>24</v>
      </c>
      <c r="C29" s="10">
        <v>9730682.63</v>
      </c>
      <c r="D29" s="10"/>
      <c r="E29" s="11"/>
    </row>
    <row r="30" spans="1:5" ht="12.75">
      <c r="A30" s="29"/>
      <c r="B30" s="9"/>
      <c r="C30" s="10"/>
      <c r="D30" s="10"/>
      <c r="E30" s="11"/>
    </row>
    <row r="31" spans="1:5" ht="12.75">
      <c r="A31" s="28"/>
      <c r="B31" s="13" t="s">
        <v>25</v>
      </c>
      <c r="C31" s="14"/>
      <c r="D31" s="14"/>
      <c r="E31" s="15">
        <f>SUM(C32:C34)</f>
        <v>-22332505.910000004</v>
      </c>
    </row>
    <row r="32" spans="1:5" ht="12.75">
      <c r="A32" s="29">
        <v>43</v>
      </c>
      <c r="B32" s="9" t="s">
        <v>26</v>
      </c>
      <c r="C32" s="10">
        <v>-950.69</v>
      </c>
      <c r="D32" s="10"/>
      <c r="E32" s="11"/>
    </row>
    <row r="33" spans="1:5" ht="12.75">
      <c r="A33" s="29" t="s">
        <v>62</v>
      </c>
      <c r="B33" s="9" t="s">
        <v>27</v>
      </c>
      <c r="C33" s="10">
        <f>-23814561.55-C40-C41</f>
        <v>-22331555.220000003</v>
      </c>
      <c r="D33" s="10"/>
      <c r="E33" s="11"/>
    </row>
    <row r="34" spans="1:5" ht="12.75">
      <c r="A34" s="29">
        <v>46</v>
      </c>
      <c r="B34" s="9" t="s">
        <v>28</v>
      </c>
      <c r="C34" s="10">
        <v>0</v>
      </c>
      <c r="D34" s="10"/>
      <c r="E34" s="11"/>
    </row>
    <row r="35" spans="1:5" ht="12.75">
      <c r="A35" s="29"/>
      <c r="B35" s="9"/>
      <c r="C35" s="10"/>
      <c r="D35" s="10"/>
      <c r="E35" s="11"/>
    </row>
    <row r="36" spans="1:5" ht="12.75">
      <c r="A36" s="28"/>
      <c r="B36" s="13" t="s">
        <v>29</v>
      </c>
      <c r="C36" s="14"/>
      <c r="D36" s="14"/>
      <c r="E36" s="15">
        <f>+E23+E25</f>
        <v>16924029.009999994</v>
      </c>
    </row>
    <row r="37" spans="1:5" ht="12.75">
      <c r="A37" s="29"/>
      <c r="B37" s="9"/>
      <c r="C37" s="10"/>
      <c r="D37" s="10"/>
      <c r="E37" s="11"/>
    </row>
    <row r="38" spans="1:5" ht="12.75">
      <c r="A38" s="28"/>
      <c r="B38" s="13" t="s">
        <v>30</v>
      </c>
      <c r="C38" s="14"/>
      <c r="D38" s="14"/>
      <c r="E38" s="15">
        <f>SUM(C39:C41)</f>
        <v>-1811738.81</v>
      </c>
    </row>
    <row r="39" spans="1:5" ht="12.75">
      <c r="A39" s="29">
        <v>44</v>
      </c>
      <c r="B39" s="9" t="s">
        <v>31</v>
      </c>
      <c r="C39" s="10">
        <v>-328732.48</v>
      </c>
      <c r="D39" s="10"/>
      <c r="E39" s="11"/>
    </row>
    <row r="40" spans="1:5" ht="12.75">
      <c r="A40" s="29">
        <v>4505</v>
      </c>
      <c r="B40" s="9" t="s">
        <v>32</v>
      </c>
      <c r="C40" s="10">
        <v>-1334976.25</v>
      </c>
      <c r="D40" s="10"/>
      <c r="E40" s="11"/>
    </row>
    <row r="41" spans="1:5" ht="12.75">
      <c r="A41" s="29">
        <v>4506</v>
      </c>
      <c r="B41" s="9" t="s">
        <v>33</v>
      </c>
      <c r="C41" s="10">
        <v>-148030.08</v>
      </c>
      <c r="D41" s="10"/>
      <c r="E41" s="11"/>
    </row>
    <row r="42" spans="1:5" ht="12.75">
      <c r="A42" s="29"/>
      <c r="B42" s="9"/>
      <c r="C42" s="10"/>
      <c r="D42" s="10"/>
      <c r="E42" s="11"/>
    </row>
    <row r="43" spans="1:5" ht="12.75">
      <c r="A43" s="28"/>
      <c r="B43" s="13" t="s">
        <v>34</v>
      </c>
      <c r="C43" s="14"/>
      <c r="D43" s="14"/>
      <c r="E43" s="15">
        <f>+E36+E38</f>
        <v>15112290.199999994</v>
      </c>
    </row>
    <row r="44" spans="1:5" ht="12.75">
      <c r="A44" s="29"/>
      <c r="B44" s="9"/>
      <c r="C44" s="10"/>
      <c r="D44" s="10"/>
      <c r="E44" s="11"/>
    </row>
    <row r="45" spans="1:5" ht="12.75">
      <c r="A45" s="28"/>
      <c r="B45" s="13" t="s">
        <v>35</v>
      </c>
      <c r="C45" s="14"/>
      <c r="D45" s="14"/>
      <c r="E45" s="15">
        <f>+C46+C47+C48</f>
        <v>-5155560.06</v>
      </c>
    </row>
    <row r="46" spans="1:5" ht="12.75">
      <c r="A46" s="29">
        <v>56</v>
      </c>
      <c r="B46" s="9" t="s">
        <v>36</v>
      </c>
      <c r="C46" s="10">
        <v>383447.25</v>
      </c>
      <c r="D46" s="10"/>
      <c r="E46" s="11"/>
    </row>
    <row r="47" spans="1:5" ht="12.75">
      <c r="A47" s="29">
        <v>47</v>
      </c>
      <c r="B47" s="9" t="s">
        <v>37</v>
      </c>
      <c r="C47" s="10">
        <v>-234606.52</v>
      </c>
      <c r="D47" s="10"/>
      <c r="E47" s="11"/>
    </row>
    <row r="48" spans="1:5" ht="12.75">
      <c r="A48" s="29">
        <v>48</v>
      </c>
      <c r="B48" s="9" t="s">
        <v>38</v>
      </c>
      <c r="C48" s="10">
        <v>-5304400.79</v>
      </c>
      <c r="D48" s="10"/>
      <c r="E48" s="11"/>
    </row>
    <row r="49" spans="1:5" ht="12.75">
      <c r="A49" s="29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f>+E43+E45</f>
        <v>9956730.139999993</v>
      </c>
      <c r="F50" s="1"/>
      <c r="G50" s="1"/>
    </row>
    <row r="51" spans="1:7" ht="12.75">
      <c r="A51" s="5"/>
      <c r="B51" s="4"/>
      <c r="C51" s="6"/>
      <c r="D51" s="6"/>
      <c r="E51" s="6"/>
      <c r="F51" s="1"/>
      <c r="G51" s="32"/>
    </row>
    <row r="52" s="4" customFormat="1" ht="12.75">
      <c r="G52" s="33">
        <f>+E50-'[21]GRAL INTERDIN'!G65</f>
        <v>0</v>
      </c>
    </row>
    <row r="53" s="4" customFormat="1" ht="12.75">
      <c r="G53" s="33"/>
    </row>
    <row r="54" s="4" customFormat="1" ht="12.75"/>
    <row r="55" s="4" customFormat="1" ht="12.75"/>
    <row r="56" s="4" customFormat="1" ht="12.75">
      <c r="A56" s="4" t="s">
        <v>88</v>
      </c>
    </row>
    <row r="57" ht="12.75">
      <c r="A57" s="2" t="s">
        <v>87</v>
      </c>
    </row>
    <row r="58" ht="12.75">
      <c r="A58" s="2" t="s">
        <v>89</v>
      </c>
    </row>
  </sheetData>
  <sheetProtection password="C8DF" sheet="1" objects="1" scenarios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="80" zoomScaleNormal="80" zoomScalePageLayoutView="0" workbookViewId="0" topLeftCell="A1">
      <selection activeCell="G40" sqref="G40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">
        <v>46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/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5"/>
      <c r="B14" s="13" t="s">
        <v>13</v>
      </c>
      <c r="C14" s="14"/>
      <c r="D14" s="14"/>
      <c r="E14" s="15">
        <v>3206332.0799999996</v>
      </c>
    </row>
    <row r="15" spans="1:5" ht="12.75">
      <c r="A15" s="3"/>
      <c r="B15" s="9" t="s">
        <v>14</v>
      </c>
      <c r="C15" s="10">
        <v>57986.82</v>
      </c>
      <c r="D15" s="10"/>
      <c r="E15" s="11"/>
    </row>
    <row r="16" spans="1:5" ht="12.75">
      <c r="A16" s="3"/>
      <c r="B16" s="9" t="s">
        <v>15</v>
      </c>
      <c r="C16" s="10">
        <v>2586255.01</v>
      </c>
      <c r="D16" s="10"/>
      <c r="E16" s="11"/>
    </row>
    <row r="17" spans="1:5" ht="12.75">
      <c r="A17" s="3"/>
      <c r="B17" s="9" t="s">
        <v>16</v>
      </c>
      <c r="C17" s="10">
        <v>562090.25</v>
      </c>
      <c r="D17" s="10"/>
      <c r="E17" s="11"/>
    </row>
    <row r="18" spans="1:5" ht="12.75">
      <c r="A18" s="3"/>
      <c r="B18" s="9"/>
      <c r="C18" s="10"/>
      <c r="D18" s="10"/>
      <c r="E18" s="11"/>
    </row>
    <row r="19" spans="1:5" ht="12.75">
      <c r="A19" s="5"/>
      <c r="B19" s="13" t="s">
        <v>17</v>
      </c>
      <c r="C19" s="14"/>
      <c r="D19" s="14"/>
      <c r="E19" s="15">
        <v>-61273.6</v>
      </c>
    </row>
    <row r="20" spans="1:5" ht="12.75">
      <c r="A20" s="3"/>
      <c r="B20" s="9" t="s">
        <v>18</v>
      </c>
      <c r="C20" s="10">
        <v>-0.43</v>
      </c>
      <c r="D20" s="10"/>
      <c r="E20" s="11"/>
    </row>
    <row r="21" spans="1:5" ht="12.75">
      <c r="A21" s="3"/>
      <c r="B21" s="9" t="s">
        <v>19</v>
      </c>
      <c r="C21" s="10">
        <v>-61273.17</v>
      </c>
      <c r="D21" s="10"/>
      <c r="E21" s="11"/>
    </row>
    <row r="22" spans="1:5" ht="12.75">
      <c r="A22" s="3"/>
      <c r="B22" s="9"/>
      <c r="C22" s="10"/>
      <c r="D22" s="10"/>
      <c r="E22" s="11"/>
    </row>
    <row r="23" spans="1:5" ht="12.75">
      <c r="A23" s="5"/>
      <c r="B23" s="13" t="s">
        <v>20</v>
      </c>
      <c r="C23" s="14"/>
      <c r="D23" s="14"/>
      <c r="E23" s="15">
        <v>3145058.4799999995</v>
      </c>
    </row>
    <row r="24" spans="1:5" ht="12.75">
      <c r="A24" s="3"/>
      <c r="B24" s="9"/>
      <c r="C24" s="10"/>
      <c r="D24" s="10"/>
      <c r="E24" s="11"/>
    </row>
    <row r="25" spans="1:5" ht="12.75">
      <c r="A25" s="5"/>
      <c r="B25" s="13" t="s">
        <v>21</v>
      </c>
      <c r="C25" s="14"/>
      <c r="D25" s="14"/>
      <c r="E25" s="15">
        <v>-2224621.47</v>
      </c>
    </row>
    <row r="26" spans="1:5" ht="12.75">
      <c r="A26" s="3"/>
      <c r="B26" s="9"/>
      <c r="C26" s="10"/>
      <c r="D26" s="10"/>
      <c r="E26" s="11"/>
    </row>
    <row r="27" spans="1:5" ht="12.75">
      <c r="A27" s="5"/>
      <c r="B27" s="13" t="s">
        <v>22</v>
      </c>
      <c r="C27" s="14"/>
      <c r="D27" s="14"/>
      <c r="E27" s="15">
        <v>3364100.11</v>
      </c>
    </row>
    <row r="28" spans="1:5" ht="12.75">
      <c r="A28" s="3"/>
      <c r="B28" s="9" t="s">
        <v>23</v>
      </c>
      <c r="C28" s="10">
        <v>1330567.63</v>
      </c>
      <c r="D28" s="10"/>
      <c r="E28" s="11"/>
    </row>
    <row r="29" spans="1:5" ht="12.75">
      <c r="A29" s="3"/>
      <c r="B29" s="9" t="s">
        <v>24</v>
      </c>
      <c r="C29" s="10">
        <v>2033532.48</v>
      </c>
      <c r="D29" s="10"/>
      <c r="E29" s="11"/>
    </row>
    <row r="30" spans="1:5" ht="12.75">
      <c r="A30" s="3"/>
      <c r="B30" s="9"/>
      <c r="C30" s="10"/>
      <c r="D30" s="10"/>
      <c r="E30" s="11"/>
    </row>
    <row r="31" spans="1:5" ht="12.75">
      <c r="A31" s="5"/>
      <c r="B31" s="13" t="s">
        <v>25</v>
      </c>
      <c r="C31" s="14"/>
      <c r="D31" s="14"/>
      <c r="E31" s="15">
        <v>-5588721.58</v>
      </c>
    </row>
    <row r="32" spans="1:5" ht="12.75">
      <c r="A32" s="3"/>
      <c r="B32" s="9" t="s">
        <v>26</v>
      </c>
      <c r="C32" s="10">
        <v>-1.82</v>
      </c>
      <c r="D32" s="10"/>
      <c r="E32" s="11"/>
    </row>
    <row r="33" spans="1:5" ht="12.75">
      <c r="A33" s="3"/>
      <c r="B33" s="9" t="s">
        <v>27</v>
      </c>
      <c r="C33" s="10">
        <v>-5588719.76</v>
      </c>
      <c r="D33" s="10"/>
      <c r="E33" s="11"/>
    </row>
    <row r="34" spans="1:5" ht="12.75">
      <c r="A34" s="3"/>
      <c r="B34" s="9" t="s">
        <v>28</v>
      </c>
      <c r="C34" s="10">
        <v>0</v>
      </c>
      <c r="D34" s="10"/>
      <c r="E34" s="11"/>
    </row>
    <row r="35" spans="1:5" ht="12.75">
      <c r="A35" s="3"/>
      <c r="B35" s="9"/>
      <c r="C35" s="10"/>
      <c r="D35" s="10"/>
      <c r="E35" s="11"/>
    </row>
    <row r="36" spans="1:5" ht="12.75">
      <c r="A36" s="5"/>
      <c r="B36" s="13" t="s">
        <v>29</v>
      </c>
      <c r="C36" s="14"/>
      <c r="D36" s="14"/>
      <c r="E36" s="15">
        <v>920437.0099999993</v>
      </c>
    </row>
    <row r="37" spans="1:5" ht="12.75">
      <c r="A37" s="3"/>
      <c r="B37" s="9"/>
      <c r="C37" s="10"/>
      <c r="D37" s="10"/>
      <c r="E37" s="11"/>
    </row>
    <row r="38" spans="1:5" ht="12.75">
      <c r="A38" s="5"/>
      <c r="B38" s="13" t="s">
        <v>30</v>
      </c>
      <c r="C38" s="14"/>
      <c r="D38" s="14"/>
      <c r="E38" s="15">
        <v>-479612.97</v>
      </c>
    </row>
    <row r="39" spans="1:5" ht="12.75">
      <c r="A39" s="3"/>
      <c r="B39" s="9" t="s">
        <v>31</v>
      </c>
      <c r="C39" s="10">
        <v>-26342.12</v>
      </c>
      <c r="D39" s="10"/>
      <c r="E39" s="11"/>
    </row>
    <row r="40" spans="1:5" ht="12.75">
      <c r="A40" s="3"/>
      <c r="B40" s="9" t="s">
        <v>32</v>
      </c>
      <c r="C40" s="10">
        <v>-269502.19</v>
      </c>
      <c r="D40" s="10"/>
      <c r="E40" s="11"/>
    </row>
    <row r="41" spans="1:5" ht="12.75">
      <c r="A41" s="3"/>
      <c r="B41" s="9" t="s">
        <v>33</v>
      </c>
      <c r="C41" s="10">
        <v>-183768.66</v>
      </c>
      <c r="D41" s="10"/>
      <c r="E41" s="11"/>
    </row>
    <row r="42" spans="1:5" ht="12.75">
      <c r="A42" s="3"/>
      <c r="B42" s="9"/>
      <c r="C42" s="10"/>
      <c r="D42" s="10"/>
      <c r="E42" s="11"/>
    </row>
    <row r="43" spans="1:5" ht="12.75">
      <c r="A43" s="5"/>
      <c r="B43" s="13" t="s">
        <v>34</v>
      </c>
      <c r="C43" s="14"/>
      <c r="D43" s="14"/>
      <c r="E43" s="15">
        <v>440824.03999999934</v>
      </c>
    </row>
    <row r="44" spans="1:5" ht="12.75">
      <c r="A44" s="3"/>
      <c r="B44" s="9"/>
      <c r="C44" s="10"/>
      <c r="D44" s="10"/>
      <c r="E44" s="11"/>
    </row>
    <row r="45" spans="1:5" ht="12.75">
      <c r="A45" s="5"/>
      <c r="B45" s="13" t="s">
        <v>35</v>
      </c>
      <c r="C45" s="14"/>
      <c r="D45" s="14"/>
      <c r="E45" s="15">
        <v>-48018.149999999994</v>
      </c>
    </row>
    <row r="46" spans="1:5" ht="12.75">
      <c r="A46" s="3"/>
      <c r="B46" s="9" t="s">
        <v>36</v>
      </c>
      <c r="C46" s="10">
        <v>175004.35</v>
      </c>
      <c r="D46" s="10"/>
      <c r="E46" s="11"/>
    </row>
    <row r="47" spans="1:5" ht="12.75">
      <c r="A47" s="3"/>
      <c r="B47" s="9" t="s">
        <v>37</v>
      </c>
      <c r="C47" s="10">
        <v>-38667.98</v>
      </c>
      <c r="D47" s="10"/>
      <c r="E47" s="11"/>
    </row>
    <row r="48" spans="1:5" ht="12.75">
      <c r="A48" s="3"/>
      <c r="B48" s="9" t="s">
        <v>38</v>
      </c>
      <c r="C48" s="10">
        <v>-184354.52</v>
      </c>
      <c r="D48" s="10"/>
      <c r="E48" s="11"/>
    </row>
    <row r="49" spans="1:5" ht="12.75">
      <c r="A49" s="3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v>392805.8899999993</v>
      </c>
      <c r="F50" s="1"/>
      <c r="G50" s="1"/>
    </row>
    <row r="51" spans="1:6" ht="12.75">
      <c r="A51" s="5"/>
      <c r="B51" s="4"/>
      <c r="C51" s="6"/>
      <c r="D51" s="6"/>
      <c r="E51" s="6"/>
      <c r="F51" s="1"/>
    </row>
    <row r="52" spans="1:7" ht="12.75">
      <c r="A52" s="5"/>
      <c r="B52" s="4"/>
      <c r="C52" s="6"/>
      <c r="D52" s="6"/>
      <c r="E52" s="6"/>
      <c r="F52" s="1"/>
      <c r="G52" s="1"/>
    </row>
    <row r="53" spans="1:6" ht="12.75">
      <c r="A53" s="5"/>
      <c r="B53" s="4"/>
      <c r="C53" s="6"/>
      <c r="D53" s="6"/>
      <c r="E53" s="6"/>
      <c r="F53" s="1"/>
    </row>
    <row r="54" spans="1:6" ht="12.75">
      <c r="A54" s="3"/>
      <c r="C54" s="1"/>
      <c r="D54" s="1"/>
      <c r="E54" s="1"/>
      <c r="F54" s="1"/>
    </row>
    <row r="55" spans="1:6" ht="12.75">
      <c r="A55" s="3"/>
      <c r="C55" s="1"/>
      <c r="D55" s="1"/>
      <c r="E55" s="1"/>
      <c r="F55" s="1"/>
    </row>
    <row r="56" spans="1:7" ht="12.75">
      <c r="A56" s="34" t="s">
        <v>40</v>
      </c>
      <c r="B56" s="34"/>
      <c r="C56" s="34"/>
      <c r="D56" s="34"/>
      <c r="E56" s="34"/>
      <c r="F56" s="34"/>
      <c r="G56" s="34"/>
    </row>
    <row r="57" spans="1:7" ht="12.75">
      <c r="A57" s="34" t="s">
        <v>41</v>
      </c>
      <c r="B57" s="34"/>
      <c r="C57" s="34"/>
      <c r="D57" s="34"/>
      <c r="E57" s="34"/>
      <c r="F57" s="34"/>
      <c r="G57" s="34"/>
    </row>
    <row r="58" spans="1:7" ht="12.75">
      <c r="A58" s="35" t="s">
        <v>42</v>
      </c>
      <c r="B58" s="35"/>
      <c r="C58" s="35"/>
      <c r="D58" s="35"/>
      <c r="E58" s="35"/>
      <c r="F58" s="35"/>
      <c r="G58" s="35"/>
    </row>
  </sheetData>
  <sheetProtection password="C8DF" sheet="1"/>
  <mergeCells count="9">
    <mergeCell ref="A56:G56"/>
    <mergeCell ref="A57:G57"/>
    <mergeCell ref="A58:G58"/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zoomScale="80" zoomScaleNormal="80" zoomScalePageLayoutView="0" workbookViewId="0" topLeftCell="A1">
      <selection activeCell="G27" sqref="G27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">
        <v>47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/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5"/>
      <c r="B14" s="13" t="s">
        <v>13</v>
      </c>
      <c r="C14" s="14"/>
      <c r="D14" s="14"/>
      <c r="E14" s="15">
        <v>4063845.6799999997</v>
      </c>
    </row>
    <row r="15" spans="1:5" ht="12.75">
      <c r="A15" s="3"/>
      <c r="B15" s="9" t="s">
        <v>14</v>
      </c>
      <c r="C15" s="10">
        <v>60332.51</v>
      </c>
      <c r="D15" s="10"/>
      <c r="E15" s="11"/>
    </row>
    <row r="16" spans="1:5" ht="12.75">
      <c r="A16" s="3"/>
      <c r="B16" s="9" t="s">
        <v>15</v>
      </c>
      <c r="C16" s="10">
        <v>3274389.02</v>
      </c>
      <c r="D16" s="10"/>
      <c r="E16" s="11"/>
    </row>
    <row r="17" spans="1:5" ht="12.75">
      <c r="A17" s="3"/>
      <c r="B17" s="9" t="s">
        <v>16</v>
      </c>
      <c r="C17" s="10">
        <v>729124.15</v>
      </c>
      <c r="D17" s="10"/>
      <c r="E17" s="11"/>
    </row>
    <row r="18" spans="1:5" ht="12.75">
      <c r="A18" s="3"/>
      <c r="B18" s="9"/>
      <c r="C18" s="10"/>
      <c r="D18" s="10"/>
      <c r="E18" s="11"/>
    </row>
    <row r="19" spans="1:5" ht="12.75">
      <c r="A19" s="5"/>
      <c r="B19" s="13" t="s">
        <v>17</v>
      </c>
      <c r="C19" s="14"/>
      <c r="D19" s="14"/>
      <c r="E19" s="15">
        <v>-79163.51999999999</v>
      </c>
    </row>
    <row r="20" spans="1:5" ht="12.75">
      <c r="A20" s="3"/>
      <c r="B20" s="9" t="s">
        <v>18</v>
      </c>
      <c r="C20" s="10">
        <v>-0.43</v>
      </c>
      <c r="D20" s="10"/>
      <c r="E20" s="11"/>
    </row>
    <row r="21" spans="1:5" ht="12.75">
      <c r="A21" s="3"/>
      <c r="B21" s="9" t="s">
        <v>19</v>
      </c>
      <c r="C21" s="10">
        <v>-79163.09</v>
      </c>
      <c r="D21" s="10"/>
      <c r="E21" s="11"/>
    </row>
    <row r="22" spans="1:5" ht="12.75">
      <c r="A22" s="3"/>
      <c r="B22" s="9"/>
      <c r="C22" s="10"/>
      <c r="D22" s="10"/>
      <c r="E22" s="11"/>
    </row>
    <row r="23" spans="1:5" ht="12.75">
      <c r="A23" s="5"/>
      <c r="B23" s="13" t="s">
        <v>20</v>
      </c>
      <c r="C23" s="14"/>
      <c r="D23" s="14"/>
      <c r="E23" s="15">
        <v>3984682.1599999997</v>
      </c>
    </row>
    <row r="24" spans="1:5" ht="12.75">
      <c r="A24" s="3"/>
      <c r="B24" s="9"/>
      <c r="C24" s="10"/>
      <c r="D24" s="10"/>
      <c r="E24" s="11"/>
    </row>
    <row r="25" spans="1:5" ht="12.75">
      <c r="A25" s="5"/>
      <c r="B25" s="13" t="s">
        <v>21</v>
      </c>
      <c r="C25" s="14"/>
      <c r="D25" s="14"/>
      <c r="E25" s="15">
        <v>-2625288.6900000004</v>
      </c>
    </row>
    <row r="26" spans="1:5" ht="12.75">
      <c r="A26" s="3"/>
      <c r="B26" s="9"/>
      <c r="C26" s="10"/>
      <c r="D26" s="10"/>
      <c r="E26" s="11"/>
    </row>
    <row r="27" spans="1:5" ht="12.75">
      <c r="A27" s="5"/>
      <c r="B27" s="13" t="s">
        <v>22</v>
      </c>
      <c r="C27" s="14"/>
      <c r="D27" s="14"/>
      <c r="E27" s="15">
        <v>4328576.66</v>
      </c>
    </row>
    <row r="28" spans="1:5" ht="12.75">
      <c r="A28" s="3"/>
      <c r="B28" s="9" t="s">
        <v>23</v>
      </c>
      <c r="C28" s="10">
        <v>1781713</v>
      </c>
      <c r="D28" s="10"/>
      <c r="E28" s="11"/>
    </row>
    <row r="29" spans="1:5" ht="12.75">
      <c r="A29" s="3"/>
      <c r="B29" s="9" t="s">
        <v>24</v>
      </c>
      <c r="C29" s="10">
        <v>2546863.66</v>
      </c>
      <c r="D29" s="10"/>
      <c r="E29" s="11"/>
    </row>
    <row r="30" spans="1:5" ht="12.75">
      <c r="A30" s="3"/>
      <c r="B30" s="9"/>
      <c r="C30" s="10"/>
      <c r="D30" s="10"/>
      <c r="E30" s="11"/>
    </row>
    <row r="31" spans="1:5" ht="12.75">
      <c r="A31" s="5"/>
      <c r="B31" s="13" t="s">
        <v>25</v>
      </c>
      <c r="C31" s="14"/>
      <c r="D31" s="14"/>
      <c r="E31" s="15">
        <v>-6953865.350000001</v>
      </c>
    </row>
    <row r="32" spans="1:5" ht="12.75">
      <c r="A32" s="3"/>
      <c r="B32" s="9" t="s">
        <v>26</v>
      </c>
      <c r="C32" s="10">
        <v>-122.09</v>
      </c>
      <c r="D32" s="10"/>
      <c r="E32" s="11"/>
    </row>
    <row r="33" spans="1:5" ht="12.75">
      <c r="A33" s="3"/>
      <c r="B33" s="9" t="s">
        <v>27</v>
      </c>
      <c r="C33" s="10">
        <v>-6953743.260000001</v>
      </c>
      <c r="D33" s="10"/>
      <c r="E33" s="11"/>
    </row>
    <row r="34" spans="1:5" ht="12.75">
      <c r="A34" s="3"/>
      <c r="B34" s="9" t="s">
        <v>28</v>
      </c>
      <c r="C34" s="10">
        <v>0</v>
      </c>
      <c r="D34" s="10"/>
      <c r="E34" s="11"/>
    </row>
    <row r="35" spans="1:5" ht="12.75">
      <c r="A35" s="3"/>
      <c r="B35" s="9"/>
      <c r="C35" s="10"/>
      <c r="D35" s="10"/>
      <c r="E35" s="11"/>
    </row>
    <row r="36" spans="1:5" ht="12.75">
      <c r="A36" s="5"/>
      <c r="B36" s="13" t="s">
        <v>29</v>
      </c>
      <c r="C36" s="14"/>
      <c r="D36" s="14"/>
      <c r="E36" s="15">
        <v>1359393.4699999993</v>
      </c>
    </row>
    <row r="37" spans="1:5" ht="12.75">
      <c r="A37" s="3"/>
      <c r="B37" s="9"/>
      <c r="C37" s="10"/>
      <c r="D37" s="10"/>
      <c r="E37" s="11"/>
    </row>
    <row r="38" spans="1:5" ht="12.75">
      <c r="A38" s="5"/>
      <c r="B38" s="13" t="s">
        <v>30</v>
      </c>
      <c r="C38" s="14"/>
      <c r="D38" s="14"/>
      <c r="E38" s="15">
        <v>-586771.64</v>
      </c>
    </row>
    <row r="39" spans="1:5" ht="12.75">
      <c r="A39" s="3"/>
      <c r="B39" s="9" t="s">
        <v>31</v>
      </c>
      <c r="C39" s="10">
        <v>-26342.12</v>
      </c>
      <c r="D39" s="10"/>
      <c r="E39" s="11"/>
    </row>
    <row r="40" spans="1:5" ht="12.75">
      <c r="A40" s="3"/>
      <c r="B40" s="9" t="s">
        <v>32</v>
      </c>
      <c r="C40" s="10">
        <v>-332246.46</v>
      </c>
      <c r="D40" s="10"/>
      <c r="E40" s="11"/>
    </row>
    <row r="41" spans="1:5" ht="12.75">
      <c r="A41" s="3"/>
      <c r="B41" s="9" t="s">
        <v>33</v>
      </c>
      <c r="C41" s="10">
        <v>-228183.06</v>
      </c>
      <c r="D41" s="10"/>
      <c r="E41" s="11"/>
    </row>
    <row r="42" spans="1:5" ht="12.75">
      <c r="A42" s="3"/>
      <c r="B42" s="9"/>
      <c r="C42" s="10"/>
      <c r="D42" s="10"/>
      <c r="E42" s="11"/>
    </row>
    <row r="43" spans="1:5" ht="12.75">
      <c r="A43" s="5"/>
      <c r="B43" s="13" t="s">
        <v>34</v>
      </c>
      <c r="C43" s="14"/>
      <c r="D43" s="14"/>
      <c r="E43" s="15">
        <v>772621.8299999993</v>
      </c>
    </row>
    <row r="44" spans="1:5" ht="12.75">
      <c r="A44" s="3"/>
      <c r="B44" s="9"/>
      <c r="C44" s="10"/>
      <c r="D44" s="10"/>
      <c r="E44" s="11"/>
    </row>
    <row r="45" spans="1:5" ht="12.75">
      <c r="A45" s="5"/>
      <c r="B45" s="13" t="s">
        <v>35</v>
      </c>
      <c r="C45" s="14"/>
      <c r="D45" s="14"/>
      <c r="E45" s="15">
        <v>-158725.01</v>
      </c>
    </row>
    <row r="46" spans="1:5" ht="12.75">
      <c r="A46" s="3"/>
      <c r="B46" s="9" t="s">
        <v>36</v>
      </c>
      <c r="C46" s="10">
        <v>175055.5</v>
      </c>
      <c r="D46" s="10"/>
      <c r="E46" s="11"/>
    </row>
    <row r="47" spans="1:5" ht="12.75">
      <c r="A47" s="3"/>
      <c r="B47" s="9" t="s">
        <v>37</v>
      </c>
      <c r="C47" s="10">
        <v>-51158.18</v>
      </c>
      <c r="D47" s="10"/>
      <c r="E47" s="11"/>
    </row>
    <row r="48" spans="1:5" ht="12.75">
      <c r="A48" s="3"/>
      <c r="B48" s="9" t="s">
        <v>38</v>
      </c>
      <c r="C48" s="10">
        <v>-282622.33</v>
      </c>
      <c r="D48" s="10"/>
      <c r="E48" s="11"/>
    </row>
    <row r="49" spans="1:5" ht="12.75">
      <c r="A49" s="3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v>613896.8199999993</v>
      </c>
      <c r="F50" s="1"/>
      <c r="G50" s="1"/>
    </row>
    <row r="51" spans="1:6" ht="12.75">
      <c r="A51" s="5"/>
      <c r="B51" s="4"/>
      <c r="C51" s="6"/>
      <c r="D51" s="6"/>
      <c r="E51" s="6"/>
      <c r="F51" s="1"/>
    </row>
    <row r="52" spans="1:7" ht="12.75">
      <c r="A52" s="5"/>
      <c r="B52" s="4"/>
      <c r="C52" s="6"/>
      <c r="D52" s="6"/>
      <c r="E52" s="6"/>
      <c r="F52" s="1"/>
      <c r="G52" s="1"/>
    </row>
    <row r="53" spans="1:6" ht="12.75">
      <c r="A53" s="5"/>
      <c r="B53" s="4"/>
      <c r="C53" s="6"/>
      <c r="D53" s="6"/>
      <c r="E53" s="6"/>
      <c r="F53" s="1"/>
    </row>
    <row r="54" spans="1:6" ht="12.75">
      <c r="A54" s="3"/>
      <c r="C54" s="1"/>
      <c r="D54" s="1"/>
      <c r="E54" s="1"/>
      <c r="F54" s="1"/>
    </row>
    <row r="55" spans="1:6" ht="12.75">
      <c r="A55" s="3"/>
      <c r="C55" s="1"/>
      <c r="D55" s="1"/>
      <c r="E55" s="1"/>
      <c r="F55" s="1"/>
    </row>
    <row r="56" spans="1:7" ht="12.75">
      <c r="A56" s="34" t="s">
        <v>40</v>
      </c>
      <c r="B56" s="34"/>
      <c r="C56" s="34"/>
      <c r="D56" s="34"/>
      <c r="E56" s="34"/>
      <c r="F56" s="34"/>
      <c r="G56" s="34"/>
    </row>
    <row r="57" spans="1:7" ht="12.75">
      <c r="A57" s="34" t="s">
        <v>41</v>
      </c>
      <c r="B57" s="34"/>
      <c r="C57" s="34"/>
      <c r="D57" s="34"/>
      <c r="E57" s="34"/>
      <c r="F57" s="34"/>
      <c r="G57" s="34"/>
    </row>
    <row r="58" spans="1:7" ht="12.75">
      <c r="A58" s="35" t="s">
        <v>42</v>
      </c>
      <c r="B58" s="35"/>
      <c r="C58" s="35"/>
      <c r="D58" s="35"/>
      <c r="E58" s="35"/>
      <c r="F58" s="35"/>
      <c r="G58" s="35"/>
    </row>
  </sheetData>
  <sheetProtection password="C8DF" sheet="1"/>
  <mergeCells count="9">
    <mergeCell ref="A56:G56"/>
    <mergeCell ref="A57:G57"/>
    <mergeCell ref="A58:G58"/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zoomScale="80" zoomScaleNormal="80" zoomScalePageLayoutView="0" workbookViewId="0" topLeftCell="A1">
      <selection activeCell="F36" sqref="F36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">
        <v>48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/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5"/>
      <c r="B14" s="13" t="s">
        <v>13</v>
      </c>
      <c r="C14" s="14"/>
      <c r="D14" s="14"/>
      <c r="E14" s="15">
        <v>4967443.08</v>
      </c>
    </row>
    <row r="15" spans="1:5" ht="12.75">
      <c r="A15" s="3"/>
      <c r="B15" s="9" t="s">
        <v>14</v>
      </c>
      <c r="C15" s="10">
        <v>63132.99</v>
      </c>
      <c r="D15" s="10"/>
      <c r="E15" s="11"/>
    </row>
    <row r="16" spans="1:5" ht="12.75">
      <c r="A16" s="3"/>
      <c r="B16" s="9" t="s">
        <v>15</v>
      </c>
      <c r="C16" s="10">
        <v>3959724.79</v>
      </c>
      <c r="D16" s="10"/>
      <c r="E16" s="11"/>
    </row>
    <row r="17" spans="1:5" ht="12.75">
      <c r="A17" s="3"/>
      <c r="B17" s="9" t="s">
        <v>16</v>
      </c>
      <c r="C17" s="10">
        <v>944585.3</v>
      </c>
      <c r="D17" s="10"/>
      <c r="E17" s="11"/>
    </row>
    <row r="18" spans="1:5" ht="12.75">
      <c r="A18" s="3"/>
      <c r="B18" s="9"/>
      <c r="C18" s="10"/>
      <c r="D18" s="10"/>
      <c r="E18" s="11"/>
    </row>
    <row r="19" spans="1:5" ht="12.75">
      <c r="A19" s="5"/>
      <c r="B19" s="13" t="s">
        <v>17</v>
      </c>
      <c r="C19" s="14"/>
      <c r="D19" s="14"/>
      <c r="E19" s="15">
        <v>-97449.70999999999</v>
      </c>
    </row>
    <row r="20" spans="1:5" ht="12.75">
      <c r="A20" s="3"/>
      <c r="B20" s="9" t="s">
        <v>18</v>
      </c>
      <c r="C20" s="10">
        <v>-0.43</v>
      </c>
      <c r="D20" s="10"/>
      <c r="E20" s="11"/>
    </row>
    <row r="21" spans="1:5" ht="12.75">
      <c r="A21" s="3"/>
      <c r="B21" s="9" t="s">
        <v>19</v>
      </c>
      <c r="C21" s="10">
        <v>-97449.28</v>
      </c>
      <c r="D21" s="10"/>
      <c r="E21" s="11"/>
    </row>
    <row r="22" spans="1:5" ht="12.75">
      <c r="A22" s="3"/>
      <c r="B22" s="9"/>
      <c r="C22" s="10"/>
      <c r="D22" s="10"/>
      <c r="E22" s="11"/>
    </row>
    <row r="23" spans="1:5" ht="12.75">
      <c r="A23" s="5"/>
      <c r="B23" s="13" t="s">
        <v>20</v>
      </c>
      <c r="C23" s="14"/>
      <c r="D23" s="14"/>
      <c r="E23" s="15">
        <v>4869993.37</v>
      </c>
    </row>
    <row r="24" spans="1:5" ht="12.75">
      <c r="A24" s="3"/>
      <c r="B24" s="9"/>
      <c r="C24" s="10"/>
      <c r="D24" s="10"/>
      <c r="E24" s="11"/>
    </row>
    <row r="25" spans="1:5" ht="12.75">
      <c r="A25" s="5"/>
      <c r="B25" s="13" t="s">
        <v>21</v>
      </c>
      <c r="C25" s="14"/>
      <c r="D25" s="14"/>
      <c r="E25" s="15">
        <v>-3014784.250000001</v>
      </c>
    </row>
    <row r="26" spans="1:5" ht="12.75">
      <c r="A26" s="3"/>
      <c r="B26" s="9"/>
      <c r="C26" s="10"/>
      <c r="D26" s="10"/>
      <c r="E26" s="11"/>
    </row>
    <row r="27" spans="1:5" ht="12.75">
      <c r="A27" s="5"/>
      <c r="B27" s="13" t="s">
        <v>22</v>
      </c>
      <c r="C27" s="14"/>
      <c r="D27" s="14"/>
      <c r="E27" s="15">
        <v>5383134.14</v>
      </c>
    </row>
    <row r="28" spans="1:5" ht="12.75">
      <c r="A28" s="3"/>
      <c r="B28" s="9" t="s">
        <v>23</v>
      </c>
      <c r="C28" s="10">
        <v>2245996.88</v>
      </c>
      <c r="D28" s="10"/>
      <c r="E28" s="11"/>
    </row>
    <row r="29" spans="1:5" ht="12.75">
      <c r="A29" s="3"/>
      <c r="B29" s="9" t="s">
        <v>24</v>
      </c>
      <c r="C29" s="10">
        <v>3137137.26</v>
      </c>
      <c r="D29" s="10"/>
      <c r="E29" s="11"/>
    </row>
    <row r="30" spans="1:5" ht="12.75">
      <c r="A30" s="3"/>
      <c r="B30" s="9"/>
      <c r="C30" s="10"/>
      <c r="D30" s="10"/>
      <c r="E30" s="11"/>
    </row>
    <row r="31" spans="1:5" ht="12.75">
      <c r="A31" s="5"/>
      <c r="B31" s="13" t="s">
        <v>25</v>
      </c>
      <c r="C31" s="14"/>
      <c r="D31" s="14"/>
      <c r="E31" s="15">
        <v>-8397918.39</v>
      </c>
    </row>
    <row r="32" spans="1:5" ht="12.75">
      <c r="A32" s="3"/>
      <c r="B32" s="9" t="s">
        <v>26</v>
      </c>
      <c r="C32" s="10">
        <v>-189.09</v>
      </c>
      <c r="D32" s="10"/>
      <c r="E32" s="11"/>
    </row>
    <row r="33" spans="1:5" ht="12.75">
      <c r="A33" s="3"/>
      <c r="B33" s="9" t="s">
        <v>27</v>
      </c>
      <c r="C33" s="10">
        <v>-8397729.3</v>
      </c>
      <c r="D33" s="10"/>
      <c r="E33" s="11"/>
    </row>
    <row r="34" spans="1:5" ht="12.75">
      <c r="A34" s="3"/>
      <c r="B34" s="9" t="s">
        <v>28</v>
      </c>
      <c r="C34" s="10">
        <v>0</v>
      </c>
      <c r="D34" s="10"/>
      <c r="E34" s="11"/>
    </row>
    <row r="35" spans="1:5" ht="12.75">
      <c r="A35" s="3"/>
      <c r="B35" s="9"/>
      <c r="C35" s="10"/>
      <c r="D35" s="10"/>
      <c r="E35" s="11"/>
    </row>
    <row r="36" spans="1:5" ht="12.75">
      <c r="A36" s="5"/>
      <c r="B36" s="13" t="s">
        <v>29</v>
      </c>
      <c r="C36" s="14"/>
      <c r="D36" s="14"/>
      <c r="E36" s="15">
        <v>1855209.1199999992</v>
      </c>
    </row>
    <row r="37" spans="1:5" ht="12.75">
      <c r="A37" s="3"/>
      <c r="B37" s="9"/>
      <c r="C37" s="10"/>
      <c r="D37" s="10"/>
      <c r="E37" s="11"/>
    </row>
    <row r="38" spans="1:5" ht="12.75">
      <c r="A38" s="5"/>
      <c r="B38" s="13" t="s">
        <v>30</v>
      </c>
      <c r="C38" s="14"/>
      <c r="D38" s="14"/>
      <c r="E38" s="15">
        <v>-751510.74</v>
      </c>
    </row>
    <row r="39" spans="1:5" ht="12.75">
      <c r="A39" s="3"/>
      <c r="B39" s="9" t="s">
        <v>31</v>
      </c>
      <c r="C39" s="10">
        <v>-84047.49</v>
      </c>
      <c r="D39" s="10"/>
      <c r="E39" s="11"/>
    </row>
    <row r="40" spans="1:5" ht="12.75">
      <c r="A40" s="3"/>
      <c r="B40" s="9" t="s">
        <v>32</v>
      </c>
      <c r="C40" s="10">
        <v>-394865.79</v>
      </c>
      <c r="D40" s="10"/>
      <c r="E40" s="11"/>
    </row>
    <row r="41" spans="1:5" ht="12.75">
      <c r="A41" s="3"/>
      <c r="B41" s="9" t="s">
        <v>33</v>
      </c>
      <c r="C41" s="10">
        <v>-272597.46</v>
      </c>
      <c r="D41" s="10"/>
      <c r="E41" s="11"/>
    </row>
    <row r="42" spans="1:5" ht="12.75">
      <c r="A42" s="3"/>
      <c r="B42" s="9"/>
      <c r="C42" s="10"/>
      <c r="D42" s="10"/>
      <c r="E42" s="11"/>
    </row>
    <row r="43" spans="1:5" ht="12.75">
      <c r="A43" s="5"/>
      <c r="B43" s="13" t="s">
        <v>34</v>
      </c>
      <c r="C43" s="14"/>
      <c r="D43" s="14"/>
      <c r="E43" s="15">
        <v>1103698.3799999992</v>
      </c>
    </row>
    <row r="44" spans="1:5" ht="12.75">
      <c r="A44" s="3"/>
      <c r="B44" s="9"/>
      <c r="C44" s="10"/>
      <c r="D44" s="10"/>
      <c r="E44" s="11"/>
    </row>
    <row r="45" spans="1:5" ht="12.75">
      <c r="A45" s="5"/>
      <c r="B45" s="13" t="s">
        <v>35</v>
      </c>
      <c r="C45" s="14"/>
      <c r="D45" s="14"/>
      <c r="E45" s="15">
        <v>-280822.85</v>
      </c>
    </row>
    <row r="46" spans="1:5" ht="12.75">
      <c r="A46" s="3"/>
      <c r="B46" s="9" t="s">
        <v>36</v>
      </c>
      <c r="C46" s="10">
        <v>177135.23</v>
      </c>
      <c r="D46" s="10"/>
      <c r="E46" s="11"/>
    </row>
    <row r="47" spans="1:5" ht="12.75">
      <c r="A47" s="3"/>
      <c r="B47" s="9" t="s">
        <v>37</v>
      </c>
      <c r="C47" s="10">
        <v>-82398.84</v>
      </c>
      <c r="D47" s="10"/>
      <c r="E47" s="11"/>
    </row>
    <row r="48" spans="1:5" ht="12.75">
      <c r="A48" s="3"/>
      <c r="B48" s="9" t="s">
        <v>38</v>
      </c>
      <c r="C48" s="10">
        <v>-375559.24</v>
      </c>
      <c r="D48" s="10"/>
      <c r="E48" s="11"/>
    </row>
    <row r="49" spans="1:5" ht="12.75">
      <c r="A49" s="3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v>822875.5299999992</v>
      </c>
      <c r="F50" s="1"/>
      <c r="G50" s="1"/>
    </row>
    <row r="51" spans="1:6" ht="12.75">
      <c r="A51" s="5"/>
      <c r="B51" s="4"/>
      <c r="C51" s="6"/>
      <c r="D51" s="6"/>
      <c r="E51" s="6"/>
      <c r="F51" s="1"/>
    </row>
    <row r="52" spans="1:7" ht="12.75">
      <c r="A52" s="5"/>
      <c r="B52" s="4"/>
      <c r="C52" s="6"/>
      <c r="D52" s="6"/>
      <c r="E52" s="6"/>
      <c r="F52" s="1"/>
      <c r="G52" s="1"/>
    </row>
    <row r="53" spans="1:6" ht="12.75">
      <c r="A53" s="5"/>
      <c r="B53" s="4"/>
      <c r="C53" s="6"/>
      <c r="D53" s="6"/>
      <c r="E53" s="6"/>
      <c r="F53" s="1"/>
    </row>
    <row r="54" spans="1:6" ht="12.75">
      <c r="A54" s="3"/>
      <c r="C54" s="1"/>
      <c r="D54" s="1"/>
      <c r="E54" s="1"/>
      <c r="F54" s="1"/>
    </row>
    <row r="55" spans="1:6" ht="12.75">
      <c r="A55" s="3"/>
      <c r="C55" s="1"/>
      <c r="D55" s="1"/>
      <c r="E55" s="1"/>
      <c r="F55" s="1"/>
    </row>
    <row r="56" spans="1:7" ht="12.75">
      <c r="A56" s="34" t="s">
        <v>40</v>
      </c>
      <c r="B56" s="34"/>
      <c r="C56" s="34"/>
      <c r="D56" s="34"/>
      <c r="E56" s="34"/>
      <c r="F56" s="34"/>
      <c r="G56" s="34"/>
    </row>
    <row r="57" spans="1:7" ht="12.75">
      <c r="A57" s="34" t="s">
        <v>41</v>
      </c>
      <c r="B57" s="34"/>
      <c r="C57" s="34"/>
      <c r="D57" s="34"/>
      <c r="E57" s="34"/>
      <c r="F57" s="34"/>
      <c r="G57" s="34"/>
    </row>
    <row r="58" spans="1:7" ht="12.75">
      <c r="A58" s="35" t="s">
        <v>42</v>
      </c>
      <c r="B58" s="35"/>
      <c r="C58" s="35"/>
      <c r="D58" s="35"/>
      <c r="E58" s="35"/>
      <c r="F58" s="35"/>
      <c r="G58" s="35"/>
    </row>
  </sheetData>
  <sheetProtection password="C8DF" sheet="1"/>
  <mergeCells count="9">
    <mergeCell ref="A56:G56"/>
    <mergeCell ref="A57:G57"/>
    <mergeCell ref="A58:G58"/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K58"/>
  <sheetViews>
    <sheetView zoomScale="80" zoomScaleNormal="80" zoomScalePageLayoutView="0" workbookViewId="0" topLeftCell="A1">
      <selection activeCell="G44" sqref="G44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">
        <v>49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/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5"/>
      <c r="B14" s="13" t="s">
        <v>13</v>
      </c>
      <c r="C14" s="14"/>
      <c r="D14" s="14"/>
      <c r="E14" s="15">
        <v>5992021.01</v>
      </c>
    </row>
    <row r="15" spans="1:5" ht="12.75">
      <c r="A15" s="3"/>
      <c r="B15" s="9" t="s">
        <v>14</v>
      </c>
      <c r="C15" s="10">
        <v>65814.76</v>
      </c>
      <c r="D15" s="10"/>
      <c r="E15" s="11"/>
    </row>
    <row r="16" spans="1:5" ht="12.75">
      <c r="A16" s="3"/>
      <c r="B16" s="9" t="s">
        <v>15</v>
      </c>
      <c r="C16" s="10">
        <v>4647007.49</v>
      </c>
      <c r="D16" s="10"/>
      <c r="E16" s="11"/>
    </row>
    <row r="17" spans="1:5" ht="12.75">
      <c r="A17" s="3"/>
      <c r="B17" s="9" t="s">
        <v>16</v>
      </c>
      <c r="C17" s="10">
        <v>1279198.76</v>
      </c>
      <c r="D17" s="10"/>
      <c r="E17" s="11"/>
    </row>
    <row r="18" spans="1:5" ht="12.75">
      <c r="A18" s="3"/>
      <c r="B18" s="9"/>
      <c r="C18" s="10"/>
      <c r="D18" s="10"/>
      <c r="E18" s="11"/>
    </row>
    <row r="19" spans="1:5" ht="12.75">
      <c r="A19" s="5"/>
      <c r="B19" s="13" t="s">
        <v>17</v>
      </c>
      <c r="C19" s="14"/>
      <c r="D19" s="14"/>
      <c r="E19" s="15">
        <v>-120477.01</v>
      </c>
    </row>
    <row r="20" spans="1:5" ht="12.75">
      <c r="A20" s="3"/>
      <c r="B20" s="9" t="s">
        <v>18</v>
      </c>
      <c r="C20" s="10">
        <v>-0.43</v>
      </c>
      <c r="D20" s="10"/>
      <c r="E20" s="11"/>
    </row>
    <row r="21" spans="1:5" ht="12.75">
      <c r="A21" s="3"/>
      <c r="B21" s="9" t="s">
        <v>19</v>
      </c>
      <c r="C21" s="10">
        <v>-120476.58</v>
      </c>
      <c r="D21" s="10"/>
      <c r="E21" s="11"/>
    </row>
    <row r="22" spans="1:5" ht="12.75">
      <c r="A22" s="3"/>
      <c r="B22" s="9"/>
      <c r="C22" s="10"/>
      <c r="D22" s="10"/>
      <c r="E22" s="11"/>
    </row>
    <row r="23" spans="1:5" ht="12.75">
      <c r="A23" s="5"/>
      <c r="B23" s="13" t="s">
        <v>20</v>
      </c>
      <c r="C23" s="14"/>
      <c r="D23" s="14"/>
      <c r="E23" s="15">
        <v>5871544</v>
      </c>
    </row>
    <row r="24" spans="1:5" ht="12.75">
      <c r="A24" s="3"/>
      <c r="B24" s="9"/>
      <c r="C24" s="10"/>
      <c r="D24" s="10"/>
      <c r="E24" s="11"/>
    </row>
    <row r="25" spans="1:5" ht="12.75">
      <c r="A25" s="5"/>
      <c r="B25" s="13" t="s">
        <v>21</v>
      </c>
      <c r="C25" s="14"/>
      <c r="D25" s="14"/>
      <c r="E25" s="15">
        <v>-3645378.130000001</v>
      </c>
    </row>
    <row r="26" spans="1:5" ht="12.75">
      <c r="A26" s="3"/>
      <c r="B26" s="9"/>
      <c r="C26" s="10"/>
      <c r="D26" s="10"/>
      <c r="E26" s="11"/>
    </row>
    <row r="27" spans="1:5" ht="12.75">
      <c r="A27" s="5"/>
      <c r="B27" s="13" t="s">
        <v>22</v>
      </c>
      <c r="C27" s="14"/>
      <c r="D27" s="14"/>
      <c r="E27" s="15">
        <v>6433494.970000001</v>
      </c>
    </row>
    <row r="28" spans="1:5" ht="12.75">
      <c r="A28" s="3"/>
      <c r="B28" s="9" t="s">
        <v>23</v>
      </c>
      <c r="C28" s="10">
        <v>2708087.35</v>
      </c>
      <c r="D28" s="10"/>
      <c r="E28" s="11"/>
    </row>
    <row r="29" spans="1:5" ht="12.75">
      <c r="A29" s="3"/>
      <c r="B29" s="9" t="s">
        <v>24</v>
      </c>
      <c r="C29" s="10">
        <v>3725407.62</v>
      </c>
      <c r="D29" s="10"/>
      <c r="E29" s="11"/>
    </row>
    <row r="30" spans="1:5" ht="12.75">
      <c r="A30" s="3"/>
      <c r="B30" s="9"/>
      <c r="C30" s="10"/>
      <c r="D30" s="10"/>
      <c r="E30" s="11"/>
    </row>
    <row r="31" spans="1:5" ht="12.75">
      <c r="A31" s="5"/>
      <c r="B31" s="13" t="s">
        <v>25</v>
      </c>
      <c r="C31" s="14"/>
      <c r="D31" s="14"/>
      <c r="E31" s="15">
        <v>-10078873.100000001</v>
      </c>
    </row>
    <row r="32" spans="1:5" ht="12.75">
      <c r="A32" s="3"/>
      <c r="B32" s="9" t="s">
        <v>26</v>
      </c>
      <c r="C32" s="10">
        <v>-231.47</v>
      </c>
      <c r="D32" s="10"/>
      <c r="E32" s="11"/>
    </row>
    <row r="33" spans="1:5" ht="12.75">
      <c r="A33" s="3"/>
      <c r="B33" s="9" t="s">
        <v>27</v>
      </c>
      <c r="C33" s="10">
        <v>-10078641.63</v>
      </c>
      <c r="D33" s="10"/>
      <c r="E33" s="11"/>
    </row>
    <row r="34" spans="1:5" ht="12.75">
      <c r="A34" s="3"/>
      <c r="B34" s="9" t="s">
        <v>28</v>
      </c>
      <c r="C34" s="10">
        <v>0</v>
      </c>
      <c r="D34" s="10"/>
      <c r="E34" s="11"/>
    </row>
    <row r="35" spans="1:5" ht="12.75">
      <c r="A35" s="3"/>
      <c r="B35" s="9"/>
      <c r="C35" s="10"/>
      <c r="D35" s="10"/>
      <c r="E35" s="11"/>
    </row>
    <row r="36" spans="1:5" ht="12.75">
      <c r="A36" s="5"/>
      <c r="B36" s="13" t="s">
        <v>29</v>
      </c>
      <c r="C36" s="14"/>
      <c r="D36" s="14"/>
      <c r="E36" s="15">
        <v>2226165.869999999</v>
      </c>
    </row>
    <row r="37" spans="1:5" ht="12.75">
      <c r="A37" s="3"/>
      <c r="B37" s="9"/>
      <c r="C37" s="10"/>
      <c r="D37" s="10"/>
      <c r="E37" s="11"/>
    </row>
    <row r="38" spans="1:5" ht="12.75">
      <c r="A38" s="5"/>
      <c r="B38" s="13" t="s">
        <v>30</v>
      </c>
      <c r="C38" s="14"/>
      <c r="D38" s="14"/>
      <c r="E38" s="15">
        <v>-858544.47</v>
      </c>
    </row>
    <row r="39" spans="1:5" ht="12.75">
      <c r="A39" s="3"/>
      <c r="B39" s="9" t="s">
        <v>31</v>
      </c>
      <c r="C39" s="10">
        <v>-84047.49</v>
      </c>
      <c r="D39" s="10"/>
      <c r="E39" s="11"/>
    </row>
    <row r="40" spans="1:5" ht="12.75">
      <c r="A40" s="3"/>
      <c r="B40" s="9" t="s">
        <v>32</v>
      </c>
      <c r="C40" s="10">
        <v>-457485.12</v>
      </c>
      <c r="D40" s="10"/>
      <c r="E40" s="11"/>
    </row>
    <row r="41" spans="1:5" ht="12.75">
      <c r="A41" s="3"/>
      <c r="B41" s="9" t="s">
        <v>33</v>
      </c>
      <c r="C41" s="10">
        <v>-317011.86</v>
      </c>
      <c r="D41" s="10"/>
      <c r="E41" s="11"/>
    </row>
    <row r="42" spans="1:5" ht="12.75">
      <c r="A42" s="3"/>
      <c r="B42" s="9"/>
      <c r="C42" s="10"/>
      <c r="D42" s="10"/>
      <c r="E42" s="11"/>
    </row>
    <row r="43" spans="1:5" ht="12.75">
      <c r="A43" s="5"/>
      <c r="B43" s="13" t="s">
        <v>34</v>
      </c>
      <c r="C43" s="14"/>
      <c r="D43" s="14"/>
      <c r="E43" s="15">
        <v>1367621.3999999992</v>
      </c>
    </row>
    <row r="44" spans="1:5" ht="12.75">
      <c r="A44" s="3"/>
      <c r="B44" s="9"/>
      <c r="C44" s="10"/>
      <c r="D44" s="10"/>
      <c r="E44" s="11"/>
    </row>
    <row r="45" spans="1:5" ht="12.75">
      <c r="A45" s="5"/>
      <c r="B45" s="13" t="s">
        <v>35</v>
      </c>
      <c r="C45" s="14"/>
      <c r="D45" s="14"/>
      <c r="E45" s="15">
        <v>-381796.17000000004</v>
      </c>
    </row>
    <row r="46" spans="1:5" ht="12.75">
      <c r="A46" s="3"/>
      <c r="B46" s="9" t="s">
        <v>36</v>
      </c>
      <c r="C46" s="10">
        <v>177162.87</v>
      </c>
      <c r="D46" s="10"/>
      <c r="E46" s="11"/>
    </row>
    <row r="47" spans="1:5" ht="12.75">
      <c r="A47" s="3"/>
      <c r="B47" s="9" t="s">
        <v>37</v>
      </c>
      <c r="C47" s="10">
        <v>-96318.35</v>
      </c>
      <c r="D47" s="10"/>
      <c r="E47" s="11"/>
    </row>
    <row r="48" spans="1:5" ht="12.75">
      <c r="A48" s="3"/>
      <c r="B48" s="9" t="s">
        <v>38</v>
      </c>
      <c r="C48" s="10">
        <v>-462640.69</v>
      </c>
      <c r="D48" s="10"/>
      <c r="E48" s="11"/>
    </row>
    <row r="49" spans="1:5" ht="12.75">
      <c r="A49" s="3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v>985825.2299999992</v>
      </c>
      <c r="F50" s="1"/>
      <c r="G50" s="1"/>
    </row>
    <row r="51" spans="1:6" ht="12.75">
      <c r="A51" s="5"/>
      <c r="B51" s="4"/>
      <c r="C51" s="6"/>
      <c r="D51" s="6"/>
      <c r="E51" s="6"/>
      <c r="F51" s="1"/>
    </row>
    <row r="52" spans="1:7" ht="12.75">
      <c r="A52" s="5"/>
      <c r="B52" s="4"/>
      <c r="C52" s="6"/>
      <c r="D52" s="6"/>
      <c r="E52" s="6"/>
      <c r="F52" s="1"/>
      <c r="G52" s="1"/>
    </row>
    <row r="53" spans="1:6" ht="12.75">
      <c r="A53" s="5"/>
      <c r="B53" s="4"/>
      <c r="C53" s="6"/>
      <c r="D53" s="6"/>
      <c r="E53" s="6"/>
      <c r="F53" s="1"/>
    </row>
    <row r="54" spans="1:6" ht="12.75">
      <c r="A54" s="3"/>
      <c r="C54" s="1"/>
      <c r="D54" s="1"/>
      <c r="E54" s="1"/>
      <c r="F54" s="1"/>
    </row>
    <row r="56" spans="1:115" s="26" customFormat="1" ht="12.75">
      <c r="A56" s="4" t="s">
        <v>50</v>
      </c>
      <c r="B56" s="4"/>
      <c r="C56" s="4"/>
      <c r="D56" s="4"/>
      <c r="E56" s="4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</row>
    <row r="57" spans="1:115" s="26" customFormat="1" ht="12.75">
      <c r="A57" s="4" t="s">
        <v>52</v>
      </c>
      <c r="B57" s="4"/>
      <c r="C57" s="4"/>
      <c r="D57" s="4"/>
      <c r="E57" s="4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</row>
    <row r="58" spans="1:115" s="26" customFormat="1" ht="12.75">
      <c r="A58" s="4" t="s">
        <v>51</v>
      </c>
      <c r="B58" s="4"/>
      <c r="C58" s="4"/>
      <c r="D58" s="4"/>
      <c r="E58" s="27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</row>
  </sheetData>
  <sheetProtection password="C8DF" sheet="1" objects="1" scenarios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K58"/>
  <sheetViews>
    <sheetView zoomScale="80" zoomScaleNormal="80" zoomScalePageLayoutView="0" workbookViewId="0" topLeftCell="A1">
      <selection activeCell="G25" sqref="G25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">
        <v>53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/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5"/>
      <c r="B14" s="13" t="s">
        <v>13</v>
      </c>
      <c r="C14" s="14"/>
      <c r="D14" s="14"/>
      <c r="E14" s="15">
        <v>6937147.53</v>
      </c>
    </row>
    <row r="15" spans="1:5" ht="12.75">
      <c r="A15" s="3"/>
      <c r="B15" s="9" t="s">
        <v>14</v>
      </c>
      <c r="C15" s="10">
        <v>77003.69</v>
      </c>
      <c r="D15" s="10"/>
      <c r="E15" s="11"/>
    </row>
    <row r="16" spans="1:5" ht="12.75">
      <c r="A16" s="3"/>
      <c r="B16" s="9" t="s">
        <v>15</v>
      </c>
      <c r="C16" s="10">
        <v>5369475.91</v>
      </c>
      <c r="D16" s="10"/>
      <c r="E16" s="11"/>
    </row>
    <row r="17" spans="1:5" ht="12.75">
      <c r="A17" s="3"/>
      <c r="B17" s="9" t="s">
        <v>16</v>
      </c>
      <c r="C17" s="10">
        <v>1490667.93</v>
      </c>
      <c r="D17" s="10"/>
      <c r="E17" s="11"/>
    </row>
    <row r="18" spans="1:5" ht="12.75">
      <c r="A18" s="3"/>
      <c r="B18" s="9"/>
      <c r="C18" s="10"/>
      <c r="D18" s="10"/>
      <c r="E18" s="11"/>
    </row>
    <row r="19" spans="1:5" ht="12.75">
      <c r="A19" s="5"/>
      <c r="B19" s="13" t="s">
        <v>17</v>
      </c>
      <c r="C19" s="14"/>
      <c r="D19" s="14"/>
      <c r="E19" s="15">
        <v>-141368.56</v>
      </c>
    </row>
    <row r="20" spans="1:5" ht="12.75">
      <c r="A20" s="3"/>
      <c r="B20" s="9" t="s">
        <v>18</v>
      </c>
      <c r="C20" s="10">
        <v>-0.43</v>
      </c>
      <c r="D20" s="10"/>
      <c r="E20" s="11"/>
    </row>
    <row r="21" spans="1:5" ht="12.75">
      <c r="A21" s="3"/>
      <c r="B21" s="9" t="s">
        <v>19</v>
      </c>
      <c r="C21" s="10">
        <v>-141368.13</v>
      </c>
      <c r="D21" s="10"/>
      <c r="E21" s="11"/>
    </row>
    <row r="22" spans="1:5" ht="12.75">
      <c r="A22" s="3"/>
      <c r="B22" s="9"/>
      <c r="C22" s="10"/>
      <c r="D22" s="10"/>
      <c r="E22" s="11"/>
    </row>
    <row r="23" spans="1:5" ht="12.75">
      <c r="A23" s="5"/>
      <c r="B23" s="13" t="s">
        <v>20</v>
      </c>
      <c r="C23" s="14"/>
      <c r="D23" s="14"/>
      <c r="E23" s="15">
        <v>6795778.970000001</v>
      </c>
    </row>
    <row r="24" spans="1:5" ht="12.75">
      <c r="A24" s="3"/>
      <c r="B24" s="9"/>
      <c r="C24" s="10"/>
      <c r="D24" s="10"/>
      <c r="E24" s="11"/>
    </row>
    <row r="25" spans="1:5" ht="12.75">
      <c r="A25" s="5"/>
      <c r="B25" s="13" t="s">
        <v>21</v>
      </c>
      <c r="C25" s="14"/>
      <c r="D25" s="14"/>
      <c r="E25" s="15">
        <v>-4080225.9299999997</v>
      </c>
    </row>
    <row r="26" spans="1:5" ht="12.75">
      <c r="A26" s="3"/>
      <c r="B26" s="9"/>
      <c r="C26" s="10"/>
      <c r="D26" s="10"/>
      <c r="E26" s="11"/>
    </row>
    <row r="27" spans="1:5" ht="12.75">
      <c r="A27" s="5"/>
      <c r="B27" s="13" t="s">
        <v>22</v>
      </c>
      <c r="C27" s="14"/>
      <c r="D27" s="14"/>
      <c r="E27" s="15">
        <v>7498730.51</v>
      </c>
    </row>
    <row r="28" spans="1:5" ht="12.75">
      <c r="A28" s="3"/>
      <c r="B28" s="9" t="s">
        <v>23</v>
      </c>
      <c r="C28" s="10">
        <v>3177274.96</v>
      </c>
      <c r="D28" s="10"/>
      <c r="E28" s="11"/>
    </row>
    <row r="29" spans="1:5" ht="12.75">
      <c r="A29" s="3"/>
      <c r="B29" s="9" t="s">
        <v>24</v>
      </c>
      <c r="C29" s="10">
        <v>4321455.55</v>
      </c>
      <c r="D29" s="10"/>
      <c r="E29" s="11"/>
    </row>
    <row r="30" spans="1:5" ht="12.75">
      <c r="A30" s="3"/>
      <c r="B30" s="9"/>
      <c r="C30" s="10"/>
      <c r="D30" s="10"/>
      <c r="E30" s="11"/>
    </row>
    <row r="31" spans="1:5" ht="12.75">
      <c r="A31" s="5"/>
      <c r="B31" s="13" t="s">
        <v>25</v>
      </c>
      <c r="C31" s="14"/>
      <c r="D31" s="14"/>
      <c r="E31" s="15">
        <v>-11578956.44</v>
      </c>
    </row>
    <row r="32" spans="1:5" ht="12.75">
      <c r="A32" s="3"/>
      <c r="B32" s="9" t="s">
        <v>26</v>
      </c>
      <c r="C32" s="10">
        <v>-238.1</v>
      </c>
      <c r="D32" s="10"/>
      <c r="E32" s="11"/>
    </row>
    <row r="33" spans="1:5" ht="12.75">
      <c r="A33" s="3"/>
      <c r="B33" s="9" t="s">
        <v>27</v>
      </c>
      <c r="C33" s="10">
        <v>-11578718.34</v>
      </c>
      <c r="D33" s="10"/>
      <c r="E33" s="11"/>
    </row>
    <row r="34" spans="1:5" ht="12.75">
      <c r="A34" s="3"/>
      <c r="B34" s="9" t="s">
        <v>28</v>
      </c>
      <c r="C34" s="10">
        <v>0</v>
      </c>
      <c r="D34" s="10"/>
      <c r="E34" s="11"/>
    </row>
    <row r="35" spans="1:5" ht="12.75">
      <c r="A35" s="3"/>
      <c r="B35" s="9"/>
      <c r="C35" s="10"/>
      <c r="D35" s="10"/>
      <c r="E35" s="11"/>
    </row>
    <row r="36" spans="1:5" ht="12.75">
      <c r="A36" s="5"/>
      <c r="B36" s="13" t="s">
        <v>29</v>
      </c>
      <c r="C36" s="14"/>
      <c r="D36" s="14"/>
      <c r="E36" s="15">
        <v>2715553.040000001</v>
      </c>
    </row>
    <row r="37" spans="1:5" ht="12.75">
      <c r="A37" s="3"/>
      <c r="B37" s="9"/>
      <c r="C37" s="10"/>
      <c r="D37" s="10"/>
      <c r="E37" s="11"/>
    </row>
    <row r="38" spans="1:5" ht="12.75">
      <c r="A38" s="5"/>
      <c r="B38" s="13" t="s">
        <v>30</v>
      </c>
      <c r="C38" s="14"/>
      <c r="D38" s="14"/>
      <c r="E38" s="15">
        <v>-965598.24</v>
      </c>
    </row>
    <row r="39" spans="1:5" ht="12.75">
      <c r="A39" s="3"/>
      <c r="B39" s="9" t="s">
        <v>31</v>
      </c>
      <c r="C39" s="10">
        <v>-84047.49</v>
      </c>
      <c r="D39" s="10"/>
      <c r="E39" s="11"/>
    </row>
    <row r="40" spans="1:5" ht="12.75">
      <c r="A40" s="3"/>
      <c r="B40" s="9" t="s">
        <v>32</v>
      </c>
      <c r="C40" s="10">
        <v>-520124.53</v>
      </c>
      <c r="D40" s="10"/>
      <c r="E40" s="11"/>
    </row>
    <row r="41" spans="1:5" ht="12.75">
      <c r="A41" s="3"/>
      <c r="B41" s="9" t="s">
        <v>33</v>
      </c>
      <c r="C41" s="10">
        <v>-361426.22</v>
      </c>
      <c r="D41" s="10"/>
      <c r="E41" s="11"/>
    </row>
    <row r="42" spans="1:5" ht="12.75">
      <c r="A42" s="3"/>
      <c r="B42" s="9"/>
      <c r="C42" s="10"/>
      <c r="D42" s="10"/>
      <c r="E42" s="11"/>
    </row>
    <row r="43" spans="1:5" ht="12.75">
      <c r="A43" s="5"/>
      <c r="B43" s="13" t="s">
        <v>34</v>
      </c>
      <c r="C43" s="14"/>
      <c r="D43" s="14"/>
      <c r="E43" s="15">
        <v>1749954.800000001</v>
      </c>
    </row>
    <row r="44" spans="1:5" ht="12.75">
      <c r="A44" s="3"/>
      <c r="B44" s="9"/>
      <c r="C44" s="10"/>
      <c r="D44" s="10"/>
      <c r="E44" s="11"/>
    </row>
    <row r="45" spans="1:5" ht="12.75">
      <c r="A45" s="5"/>
      <c r="B45" s="13" t="s">
        <v>35</v>
      </c>
      <c r="C45" s="14"/>
      <c r="D45" s="14"/>
      <c r="E45" s="15">
        <v>-509467.67</v>
      </c>
    </row>
    <row r="46" spans="1:5" ht="12.75">
      <c r="A46" s="3"/>
      <c r="B46" s="9" t="s">
        <v>36</v>
      </c>
      <c r="C46" s="10">
        <v>177167.87</v>
      </c>
      <c r="D46" s="10"/>
      <c r="E46" s="11"/>
    </row>
    <row r="47" spans="1:5" ht="12.75">
      <c r="A47" s="3"/>
      <c r="B47" s="9" t="s">
        <v>37</v>
      </c>
      <c r="C47" s="10">
        <v>-110712.3</v>
      </c>
      <c r="D47" s="10"/>
      <c r="E47" s="11"/>
    </row>
    <row r="48" spans="1:5" ht="12.75">
      <c r="A48" s="3"/>
      <c r="B48" s="9" t="s">
        <v>38</v>
      </c>
      <c r="C48" s="10">
        <v>-575923.24</v>
      </c>
      <c r="D48" s="10"/>
      <c r="E48" s="11"/>
    </row>
    <row r="49" spans="1:5" ht="12.75">
      <c r="A49" s="3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v>1240487.130000001</v>
      </c>
      <c r="F50" s="1"/>
      <c r="G50" s="1"/>
    </row>
    <row r="51" spans="1:6" ht="12.75">
      <c r="A51" s="5"/>
      <c r="B51" s="4"/>
      <c r="C51" s="6"/>
      <c r="D51" s="6"/>
      <c r="E51" s="6"/>
      <c r="F51" s="1"/>
    </row>
    <row r="52" spans="1:7" ht="12.75">
      <c r="A52" s="5"/>
      <c r="B52" s="4"/>
      <c r="C52" s="6"/>
      <c r="D52" s="6"/>
      <c r="E52" s="6"/>
      <c r="F52" s="1"/>
      <c r="G52" s="1"/>
    </row>
    <row r="53" spans="1:6" ht="12.75">
      <c r="A53" s="5"/>
      <c r="B53" s="4"/>
      <c r="C53" s="6"/>
      <c r="D53" s="6"/>
      <c r="E53" s="6"/>
      <c r="F53" s="1"/>
    </row>
    <row r="54" spans="1:6" ht="12.75">
      <c r="A54" s="3"/>
      <c r="C54" s="1"/>
      <c r="D54" s="1"/>
      <c r="E54" s="1"/>
      <c r="F54" s="1"/>
    </row>
    <row r="56" spans="1:115" s="26" customFormat="1" ht="12.75">
      <c r="A56" s="4" t="s">
        <v>50</v>
      </c>
      <c r="B56" s="4"/>
      <c r="C56" s="4"/>
      <c r="D56" s="4"/>
      <c r="E56" s="4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</row>
    <row r="57" spans="1:115" s="26" customFormat="1" ht="12.75">
      <c r="A57" s="4" t="s">
        <v>52</v>
      </c>
      <c r="B57" s="4"/>
      <c r="C57" s="4"/>
      <c r="D57" s="4"/>
      <c r="E57" s="4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</row>
    <row r="58" spans="1:115" s="26" customFormat="1" ht="12.75">
      <c r="A58" s="4" t="s">
        <v>51</v>
      </c>
      <c r="B58" s="4"/>
      <c r="C58" s="4"/>
      <c r="D58" s="4"/>
      <c r="E58" s="27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</row>
  </sheetData>
  <sheetProtection password="C8DF" sheet="1" objects="1" scenarios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K58"/>
  <sheetViews>
    <sheetView zoomScale="80" zoomScaleNormal="80" zoomScalePageLayoutView="0" workbookViewId="0" topLeftCell="A1">
      <selection activeCell="G31" sqref="G31"/>
    </sheetView>
  </sheetViews>
  <sheetFormatPr defaultColWidth="11.421875" defaultRowHeight="15"/>
  <cols>
    <col min="1" max="1" width="11.421875" style="2" customWidth="1"/>
    <col min="2" max="2" width="44.7109375" style="2" customWidth="1"/>
    <col min="3" max="3" width="24.00390625" style="2" customWidth="1"/>
    <col min="4" max="4" width="5.00390625" style="2" customWidth="1"/>
    <col min="5" max="5" width="13.7109375" style="2" customWidth="1"/>
    <col min="6" max="16384" width="11.421875" style="2" customWidth="1"/>
  </cols>
  <sheetData>
    <row r="1" spans="1:5" ht="12.75">
      <c r="A1" s="36" t="s">
        <v>0</v>
      </c>
      <c r="B1" s="36"/>
      <c r="C1" s="1"/>
      <c r="D1" s="1"/>
      <c r="E1" s="1"/>
    </row>
    <row r="2" spans="1:5" ht="12.75">
      <c r="A2" s="36" t="s">
        <v>1</v>
      </c>
      <c r="B2" s="36"/>
      <c r="C2" s="1"/>
      <c r="D2" s="1"/>
      <c r="E2" s="1"/>
    </row>
    <row r="3" spans="1:5" ht="12.75">
      <c r="A3" s="3"/>
      <c r="C3" s="1"/>
      <c r="D3" s="1"/>
      <c r="E3" s="1"/>
    </row>
    <row r="4" spans="1:6" ht="12.75">
      <c r="A4" s="34" t="s">
        <v>2</v>
      </c>
      <c r="B4" s="34"/>
      <c r="C4" s="34"/>
      <c r="D4" s="34"/>
      <c r="E4" s="34"/>
      <c r="F4" s="4"/>
    </row>
    <row r="5" spans="1:6" ht="12.75">
      <c r="A5" s="34" t="s">
        <v>3</v>
      </c>
      <c r="B5" s="34"/>
      <c r="C5" s="34"/>
      <c r="D5" s="34"/>
      <c r="E5" s="34"/>
      <c r="F5" s="4"/>
    </row>
    <row r="6" spans="1:6" ht="12.75">
      <c r="A6" s="34" t="s">
        <v>4</v>
      </c>
      <c r="B6" s="34"/>
      <c r="C6" s="34"/>
      <c r="D6" s="34"/>
      <c r="E6" s="34"/>
      <c r="F6" s="4"/>
    </row>
    <row r="7" spans="1:6" ht="12.75">
      <c r="A7" s="5"/>
      <c r="B7" s="4"/>
      <c r="C7" s="6"/>
      <c r="D7" s="6"/>
      <c r="E7" s="6"/>
      <c r="F7" s="4"/>
    </row>
    <row r="8" spans="1:6" ht="12.75">
      <c r="A8" s="5" t="s">
        <v>5</v>
      </c>
      <c r="B8" s="4" t="s">
        <v>6</v>
      </c>
      <c r="C8" s="6" t="s">
        <v>7</v>
      </c>
      <c r="D8" s="6"/>
      <c r="E8" s="6"/>
      <c r="F8" s="4"/>
    </row>
    <row r="9" spans="1:6" ht="12.75">
      <c r="A9" s="5"/>
      <c r="B9" s="4"/>
      <c r="C9" s="6"/>
      <c r="D9" s="6"/>
      <c r="E9" s="6"/>
      <c r="F9" s="4"/>
    </row>
    <row r="10" spans="1:6" ht="12.75">
      <c r="A10" s="5" t="s">
        <v>8</v>
      </c>
      <c r="B10" s="4" t="s">
        <v>9</v>
      </c>
      <c r="C10" s="35" t="s">
        <v>54</v>
      </c>
      <c r="D10" s="35"/>
      <c r="E10" s="35"/>
      <c r="F10" s="4"/>
    </row>
    <row r="11" spans="1:5" ht="13.5" thickBot="1">
      <c r="A11" s="3"/>
      <c r="C11" s="1"/>
      <c r="D11" s="1"/>
      <c r="E11" s="1"/>
    </row>
    <row r="12" spans="1:5" ht="12.75">
      <c r="A12" s="22"/>
      <c r="B12" s="23" t="s">
        <v>10</v>
      </c>
      <c r="C12" s="24" t="s">
        <v>11</v>
      </c>
      <c r="D12" s="24"/>
      <c r="E12" s="25" t="s">
        <v>12</v>
      </c>
    </row>
    <row r="13" spans="1:5" ht="12.75">
      <c r="A13" s="3"/>
      <c r="B13" s="9"/>
      <c r="C13" s="10"/>
      <c r="D13" s="10"/>
      <c r="E13" s="11"/>
    </row>
    <row r="14" spans="1:5" ht="12.75">
      <c r="A14" s="5"/>
      <c r="B14" s="13" t="s">
        <v>13</v>
      </c>
      <c r="C14" s="14"/>
      <c r="D14" s="14"/>
      <c r="E14" s="15">
        <v>8043936.09</v>
      </c>
    </row>
    <row r="15" spans="1:5" ht="12.75">
      <c r="A15" s="3"/>
      <c r="B15" s="9" t="s">
        <v>14</v>
      </c>
      <c r="C15" s="10">
        <v>111129.38</v>
      </c>
      <c r="D15" s="10"/>
      <c r="E15" s="11"/>
    </row>
    <row r="16" spans="1:5" ht="12.75">
      <c r="A16" s="3"/>
      <c r="B16" s="9" t="s">
        <v>15</v>
      </c>
      <c r="C16" s="10">
        <v>6105249.11</v>
      </c>
      <c r="D16" s="10"/>
      <c r="E16" s="11"/>
    </row>
    <row r="17" spans="1:5" ht="12.75">
      <c r="A17" s="3"/>
      <c r="B17" s="9" t="s">
        <v>16</v>
      </c>
      <c r="C17" s="10">
        <v>1827557.6</v>
      </c>
      <c r="D17" s="10"/>
      <c r="E17" s="11"/>
    </row>
    <row r="18" spans="1:5" ht="12.75">
      <c r="A18" s="3"/>
      <c r="B18" s="9"/>
      <c r="C18" s="10"/>
      <c r="D18" s="10"/>
      <c r="E18" s="11"/>
    </row>
    <row r="19" spans="1:5" ht="12.75">
      <c r="A19" s="5"/>
      <c r="B19" s="13" t="s">
        <v>17</v>
      </c>
      <c r="C19" s="14"/>
      <c r="D19" s="14"/>
      <c r="E19" s="15">
        <v>-171003.47</v>
      </c>
    </row>
    <row r="20" spans="1:5" ht="12.75">
      <c r="A20" s="3"/>
      <c r="B20" s="9" t="s">
        <v>18</v>
      </c>
      <c r="C20" s="10">
        <v>-8.66</v>
      </c>
      <c r="D20" s="10"/>
      <c r="E20" s="11"/>
    </row>
    <row r="21" spans="1:5" ht="12.75">
      <c r="A21" s="3"/>
      <c r="B21" s="9" t="s">
        <v>19</v>
      </c>
      <c r="C21" s="10">
        <v>-170994.81</v>
      </c>
      <c r="D21" s="10"/>
      <c r="E21" s="11"/>
    </row>
    <row r="22" spans="1:5" ht="12.75">
      <c r="A22" s="3"/>
      <c r="B22" s="9"/>
      <c r="C22" s="10"/>
      <c r="D22" s="10"/>
      <c r="E22" s="11"/>
    </row>
    <row r="23" spans="1:5" ht="12.75">
      <c r="A23" s="5"/>
      <c r="B23" s="13" t="s">
        <v>20</v>
      </c>
      <c r="C23" s="14"/>
      <c r="D23" s="14"/>
      <c r="E23" s="15">
        <v>7872932.62</v>
      </c>
    </row>
    <row r="24" spans="1:5" ht="12.75">
      <c r="A24" s="3"/>
      <c r="B24" s="9"/>
      <c r="C24" s="10"/>
      <c r="D24" s="10"/>
      <c r="E24" s="11"/>
    </row>
    <row r="25" spans="1:5" ht="12.75">
      <c r="A25" s="5"/>
      <c r="B25" s="13" t="s">
        <v>21</v>
      </c>
      <c r="C25" s="14"/>
      <c r="D25" s="14"/>
      <c r="E25" s="15">
        <v>-4474784.360000001</v>
      </c>
    </row>
    <row r="26" spans="1:5" ht="12.75">
      <c r="A26" s="3"/>
      <c r="B26" s="9"/>
      <c r="C26" s="10"/>
      <c r="D26" s="10"/>
      <c r="E26" s="11"/>
    </row>
    <row r="27" spans="1:5" ht="12.75">
      <c r="A27" s="5"/>
      <c r="B27" s="13" t="s">
        <v>22</v>
      </c>
      <c r="C27" s="14"/>
      <c r="D27" s="14"/>
      <c r="E27" s="15">
        <v>8602046.18</v>
      </c>
    </row>
    <row r="28" spans="1:5" ht="12.75">
      <c r="A28" s="3"/>
      <c r="B28" s="9" t="s">
        <v>23</v>
      </c>
      <c r="C28" s="10">
        <v>3660144.35</v>
      </c>
      <c r="D28" s="10"/>
      <c r="E28" s="11"/>
    </row>
    <row r="29" spans="1:5" ht="12.75">
      <c r="A29" s="3"/>
      <c r="B29" s="9" t="s">
        <v>24</v>
      </c>
      <c r="C29" s="10">
        <v>4941901.83</v>
      </c>
      <c r="D29" s="10"/>
      <c r="E29" s="11"/>
    </row>
    <row r="30" spans="1:5" ht="12.75">
      <c r="A30" s="3"/>
      <c r="B30" s="9"/>
      <c r="C30" s="10"/>
      <c r="D30" s="10"/>
      <c r="E30" s="11"/>
    </row>
    <row r="31" spans="1:5" ht="12.75">
      <c r="A31" s="5"/>
      <c r="B31" s="13" t="s">
        <v>25</v>
      </c>
      <c r="C31" s="14"/>
      <c r="D31" s="14"/>
      <c r="E31" s="15">
        <v>-13076830.540000001</v>
      </c>
    </row>
    <row r="32" spans="1:5" ht="12.75">
      <c r="A32" s="3"/>
      <c r="B32" s="9" t="s">
        <v>26</v>
      </c>
      <c r="C32" s="10">
        <v>-240.56</v>
      </c>
      <c r="D32" s="10"/>
      <c r="E32" s="11"/>
    </row>
    <row r="33" spans="1:5" ht="12.75">
      <c r="A33" s="3"/>
      <c r="B33" s="9" t="s">
        <v>27</v>
      </c>
      <c r="C33" s="10">
        <v>-13076589.98</v>
      </c>
      <c r="D33" s="10"/>
      <c r="E33" s="11"/>
    </row>
    <row r="34" spans="1:5" ht="12.75">
      <c r="A34" s="3"/>
      <c r="B34" s="9" t="s">
        <v>28</v>
      </c>
      <c r="C34" s="10">
        <v>0</v>
      </c>
      <c r="D34" s="10"/>
      <c r="E34" s="11"/>
    </row>
    <row r="35" spans="1:5" ht="12.75">
      <c r="A35" s="3"/>
      <c r="B35" s="9"/>
      <c r="C35" s="10"/>
      <c r="D35" s="10"/>
      <c r="E35" s="11"/>
    </row>
    <row r="36" spans="1:5" ht="12.75">
      <c r="A36" s="5"/>
      <c r="B36" s="13" t="s">
        <v>29</v>
      </c>
      <c r="C36" s="14"/>
      <c r="D36" s="14"/>
      <c r="E36" s="15">
        <v>3398148.259999999</v>
      </c>
    </row>
    <row r="37" spans="1:5" ht="12.75">
      <c r="A37" s="3"/>
      <c r="B37" s="9"/>
      <c r="C37" s="10"/>
      <c r="D37" s="10"/>
      <c r="E37" s="11"/>
    </row>
    <row r="38" spans="1:5" ht="12.75">
      <c r="A38" s="5"/>
      <c r="B38" s="13" t="s">
        <v>30</v>
      </c>
      <c r="C38" s="14"/>
      <c r="D38" s="14"/>
      <c r="E38" s="15">
        <v>-1219842.46</v>
      </c>
    </row>
    <row r="39" spans="1:5" ht="12.75">
      <c r="A39" s="3"/>
      <c r="B39" s="9" t="s">
        <v>31</v>
      </c>
      <c r="C39" s="10">
        <v>-220078.03</v>
      </c>
      <c r="D39" s="10"/>
      <c r="E39" s="11"/>
    </row>
    <row r="40" spans="1:5" ht="12.75">
      <c r="A40" s="3"/>
      <c r="B40" s="9" t="s">
        <v>32</v>
      </c>
      <c r="C40" s="10">
        <v>-598456.45</v>
      </c>
      <c r="D40" s="10"/>
      <c r="E40" s="11"/>
    </row>
    <row r="41" spans="1:5" ht="12.75">
      <c r="A41" s="3"/>
      <c r="B41" s="9" t="s">
        <v>33</v>
      </c>
      <c r="C41" s="10">
        <v>-401307.98</v>
      </c>
      <c r="D41" s="10"/>
      <c r="E41" s="11"/>
    </row>
    <row r="42" spans="1:5" ht="12.75">
      <c r="A42" s="3"/>
      <c r="B42" s="9"/>
      <c r="C42" s="10"/>
      <c r="D42" s="10"/>
      <c r="E42" s="11"/>
    </row>
    <row r="43" spans="1:5" ht="12.75">
      <c r="A43" s="5"/>
      <c r="B43" s="13" t="s">
        <v>34</v>
      </c>
      <c r="C43" s="14"/>
      <c r="D43" s="14"/>
      <c r="E43" s="15">
        <v>2178305.799999999</v>
      </c>
    </row>
    <row r="44" spans="1:5" ht="12.75">
      <c r="A44" s="3"/>
      <c r="B44" s="9"/>
      <c r="C44" s="10"/>
      <c r="D44" s="10"/>
      <c r="E44" s="11"/>
    </row>
    <row r="45" spans="1:5" ht="12.75">
      <c r="A45" s="5"/>
      <c r="B45" s="13" t="s">
        <v>35</v>
      </c>
      <c r="C45" s="14"/>
      <c r="D45" s="14"/>
      <c r="E45" s="15">
        <v>-643683.91</v>
      </c>
    </row>
    <row r="46" spans="1:5" ht="12.75">
      <c r="A46" s="3"/>
      <c r="B46" s="9" t="s">
        <v>36</v>
      </c>
      <c r="C46" s="10">
        <v>177168.12</v>
      </c>
      <c r="D46" s="10"/>
      <c r="E46" s="11"/>
    </row>
    <row r="47" spans="1:5" ht="12.75">
      <c r="A47" s="3"/>
      <c r="B47" s="9" t="s">
        <v>37</v>
      </c>
      <c r="C47" s="10">
        <v>-114803.41</v>
      </c>
      <c r="D47" s="10"/>
      <c r="E47" s="11"/>
    </row>
    <row r="48" spans="1:5" ht="12.75">
      <c r="A48" s="3"/>
      <c r="B48" s="9" t="s">
        <v>38</v>
      </c>
      <c r="C48" s="10">
        <v>-706048.62</v>
      </c>
      <c r="D48" s="10"/>
      <c r="E48" s="11"/>
    </row>
    <row r="49" spans="1:5" ht="12.75">
      <c r="A49" s="3"/>
      <c r="B49" s="9"/>
      <c r="C49" s="10"/>
      <c r="D49" s="10"/>
      <c r="E49" s="11"/>
    </row>
    <row r="50" spans="1:7" ht="13.5" thickBot="1">
      <c r="A50" s="5"/>
      <c r="B50" s="16" t="s">
        <v>39</v>
      </c>
      <c r="C50" s="17"/>
      <c r="D50" s="17"/>
      <c r="E50" s="18">
        <v>1534621.8899999987</v>
      </c>
      <c r="F50" s="1"/>
      <c r="G50" s="1"/>
    </row>
    <row r="51" spans="1:6" ht="12.75">
      <c r="A51" s="5"/>
      <c r="B51" s="4"/>
      <c r="C51" s="6"/>
      <c r="D51" s="6"/>
      <c r="E51" s="6"/>
      <c r="F51" s="1"/>
    </row>
    <row r="52" spans="1:7" ht="12.75">
      <c r="A52" s="5"/>
      <c r="B52" s="4"/>
      <c r="C52" s="6"/>
      <c r="D52" s="6"/>
      <c r="E52" s="6"/>
      <c r="F52" s="1"/>
      <c r="G52" s="1"/>
    </row>
    <row r="53" spans="1:6" ht="12.75">
      <c r="A53" s="5"/>
      <c r="B53" s="4"/>
      <c r="C53" s="6"/>
      <c r="D53" s="6"/>
      <c r="E53" s="6"/>
      <c r="F53" s="1"/>
    </row>
    <row r="54" spans="1:6" ht="12.75">
      <c r="A54" s="3"/>
      <c r="C54" s="1"/>
      <c r="D54" s="1"/>
      <c r="E54" s="1"/>
      <c r="F54" s="1"/>
    </row>
    <row r="56" spans="1:115" s="26" customFormat="1" ht="12.75">
      <c r="A56" s="4" t="s">
        <v>50</v>
      </c>
      <c r="B56" s="4"/>
      <c r="C56" s="4"/>
      <c r="D56" s="4"/>
      <c r="E56" s="4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</row>
    <row r="57" spans="1:115" s="26" customFormat="1" ht="12.75">
      <c r="A57" s="4" t="s">
        <v>52</v>
      </c>
      <c r="B57" s="4"/>
      <c r="C57" s="4"/>
      <c r="D57" s="4"/>
      <c r="E57" s="4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</row>
    <row r="58" spans="1:115" s="26" customFormat="1" ht="12.75">
      <c r="A58" s="4" t="s">
        <v>51</v>
      </c>
      <c r="B58" s="4"/>
      <c r="C58" s="4"/>
      <c r="D58" s="4"/>
      <c r="E58" s="27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</row>
  </sheetData>
  <sheetProtection password="C8DF" sheet="1" objects="1" scenarios="1"/>
  <mergeCells count="6">
    <mergeCell ref="A1:B1"/>
    <mergeCell ref="A2:B2"/>
    <mergeCell ref="A4:E4"/>
    <mergeCell ref="A5:E5"/>
    <mergeCell ref="A6:E6"/>
    <mergeCell ref="C10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q2021680</dc:creator>
  <cp:keywords/>
  <dc:description/>
  <cp:lastModifiedBy>Q2022679</cp:lastModifiedBy>
  <dcterms:created xsi:type="dcterms:W3CDTF">2010-04-14T16:13:55Z</dcterms:created>
  <dcterms:modified xsi:type="dcterms:W3CDTF">2013-01-14T22:18:33Z</dcterms:modified>
  <cp:category/>
  <cp:version/>
  <cp:contentType/>
  <cp:contentStatus/>
</cp:coreProperties>
</file>